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BEBAYA THN 2022\"/>
    </mc:Choice>
  </mc:AlternateContent>
  <xr:revisionPtr revIDLastSave="0" documentId="13_ncr:1_{81C8162F-E972-42AE-AF1D-AF440E745F15}" xr6:coauthVersionLast="47" xr6:coauthVersionMax="47" xr10:uidLastSave="{00000000-0000-0000-0000-000000000000}"/>
  <bookViews>
    <workbookView xWindow="-120" yWindow="-120" windowWidth="29040" windowHeight="15720" firstSheet="4" activeTab="7" xr2:uid="{00000000-000D-0000-FFFF-FFFF00000000}"/>
  </bookViews>
  <sheets>
    <sheet name="Rekap ModalLS Cempaka" sheetId="40" r:id="rId1"/>
    <sheet name="Rekap TU fisik Cempaka" sheetId="39" r:id="rId2"/>
    <sheet name="Rekap ModalLS SDD bersatu" sheetId="38" r:id="rId3"/>
    <sheet name="Rekap TU fisik SDD bersatu" sheetId="37" r:id="rId4"/>
    <sheet name="Rekap Modal LS Bangkit jaya" sheetId="36" r:id="rId5"/>
    <sheet name="Rekap TU fisik Bangit Jaya" sheetId="35" r:id="rId6"/>
    <sheet name="Rekap Modal LS (BL)" sheetId="34" r:id="rId7"/>
    <sheet name="Rekap TU fisik (BL)" sheetId="31" r:id="rId8"/>
    <sheet name="1" sheetId="43" r:id="rId9"/>
    <sheet name="Sheet3 (2)" sheetId="47" r:id="rId10"/>
  </sheets>
  <definedNames>
    <definedName name="_xlnm.Print_Area" localSheetId="6">'Rekap Modal LS (BL)'!$A$253:$K$292</definedName>
    <definedName name="_xlnm.Print_Area" localSheetId="4">'Rekap Modal LS Bangkit jaya'!#REF!</definedName>
    <definedName name="_xlnm.Print_Area" localSheetId="0">'Rekap ModalLS Cempaka'!#REF!</definedName>
    <definedName name="_xlnm.Print_Area" localSheetId="2">'Rekap ModalLS SDD bersatu'!#REF!</definedName>
    <definedName name="_xlnm.Print_Area" localSheetId="7">'Rekap TU fisik (BL)'!$A$177:$K$193</definedName>
    <definedName name="_xlnm.Print_Area" localSheetId="5">'Rekap TU fisik Bangit Jaya'!$A$24:$K$41</definedName>
    <definedName name="_xlnm.Print_Area" localSheetId="1">'Rekap TU fisik Cempaka'!$A$2:$K$23</definedName>
    <definedName name="_xlnm.Print_Area" localSheetId="3">'Rekap TU fisik SDD bersatu'!$A$22:$K$33</definedName>
  </definedNames>
  <calcPr calcId="191029"/>
</workbook>
</file>

<file path=xl/calcChain.xml><?xml version="1.0" encoding="utf-8"?>
<calcChain xmlns="http://schemas.openxmlformats.org/spreadsheetml/2006/main">
  <c r="F190" i="31" l="1"/>
  <c r="F189" i="31"/>
  <c r="H27" i="47"/>
  <c r="N164" i="31"/>
  <c r="N188" i="31"/>
  <c r="C27" i="47"/>
  <c r="B53" i="43"/>
  <c r="C53" i="43"/>
  <c r="D53" i="43"/>
  <c r="D22" i="43"/>
  <c r="F169" i="31"/>
  <c r="N195" i="31"/>
  <c r="N200" i="31" s="1"/>
  <c r="N125" i="31"/>
  <c r="G122" i="31"/>
  <c r="H92" i="31"/>
  <c r="G92" i="31"/>
  <c r="H79" i="31"/>
  <c r="G79" i="31"/>
  <c r="J23" i="43"/>
  <c r="L207" i="31"/>
  <c r="G190" i="31"/>
  <c r="N73" i="31"/>
  <c r="N97" i="31"/>
  <c r="R136" i="31" l="1"/>
  <c r="J79" i="31"/>
  <c r="P175" i="31"/>
  <c r="N175" i="31"/>
  <c r="R195" i="31"/>
  <c r="R200" i="31" s="1"/>
  <c r="P195" i="31"/>
  <c r="P200" i="31" s="1"/>
  <c r="R175" i="31"/>
  <c r="J147" i="31"/>
  <c r="J144" i="31"/>
  <c r="R106" i="31"/>
  <c r="P106" i="31"/>
  <c r="N106" i="31"/>
  <c r="G27" i="47" l="1"/>
  <c r="C190" i="31"/>
  <c r="C193" i="31"/>
  <c r="P136" i="31" l="1"/>
  <c r="N136" i="31"/>
  <c r="H139" i="31"/>
  <c r="G139" i="31"/>
  <c r="H130" i="31"/>
  <c r="G130" i="31"/>
  <c r="G168" i="31"/>
  <c r="R82" i="31"/>
  <c r="P82" i="31"/>
  <c r="N82" i="31"/>
  <c r="J193" i="31" l="1"/>
  <c r="J187" i="31"/>
  <c r="J184" i="31"/>
  <c r="H144" i="31"/>
  <c r="H147" i="31"/>
  <c r="G147" i="31"/>
  <c r="K123" i="31"/>
  <c r="K81" i="34"/>
  <c r="H116" i="34"/>
  <c r="H84" i="34"/>
  <c r="G84" i="34"/>
  <c r="C84" i="34"/>
  <c r="C89" i="34"/>
  <c r="G89" i="34"/>
  <c r="H89" i="34"/>
  <c r="I89" i="34"/>
  <c r="J89" i="34"/>
  <c r="I84" i="34"/>
  <c r="J84" i="34"/>
  <c r="H292" i="34"/>
  <c r="G292" i="34"/>
  <c r="I292" i="34"/>
  <c r="J292" i="34"/>
  <c r="C292" i="34"/>
  <c r="H286" i="34"/>
  <c r="G286" i="34"/>
  <c r="I286" i="34"/>
  <c r="J286" i="34"/>
  <c r="C286" i="34"/>
  <c r="G280" i="34"/>
  <c r="H280" i="34"/>
  <c r="I280" i="34"/>
  <c r="J280" i="34"/>
  <c r="C280" i="34"/>
  <c r="G274" i="34"/>
  <c r="H274" i="34"/>
  <c r="I274" i="34"/>
  <c r="J274" i="34"/>
  <c r="C274" i="34"/>
  <c r="G250" i="34"/>
  <c r="H250" i="34"/>
  <c r="I250" i="34"/>
  <c r="J250" i="34"/>
  <c r="C250" i="34"/>
  <c r="G238" i="34"/>
  <c r="H238" i="34"/>
  <c r="I238" i="34"/>
  <c r="J238" i="34"/>
  <c r="C238" i="34"/>
  <c r="G232" i="34"/>
  <c r="H232" i="34"/>
  <c r="I232" i="34"/>
  <c r="J232" i="34"/>
  <c r="C232" i="34"/>
  <c r="G230" i="34"/>
  <c r="H230" i="34"/>
  <c r="I230" i="34"/>
  <c r="J230" i="34"/>
  <c r="C230" i="34"/>
  <c r="G226" i="34"/>
  <c r="H226" i="34"/>
  <c r="I226" i="34"/>
  <c r="J226" i="34"/>
  <c r="C226" i="34"/>
  <c r="G212" i="34"/>
  <c r="H212" i="34"/>
  <c r="I212" i="34"/>
  <c r="J212" i="34"/>
  <c r="C212" i="34"/>
  <c r="G206" i="34"/>
  <c r="H206" i="34"/>
  <c r="I206" i="34"/>
  <c r="J206" i="34"/>
  <c r="C206" i="34"/>
  <c r="G198" i="34"/>
  <c r="H198" i="34"/>
  <c r="I198" i="34"/>
  <c r="J198" i="34"/>
  <c r="C198" i="34"/>
  <c r="G194" i="34"/>
  <c r="H194" i="34"/>
  <c r="I194" i="34"/>
  <c r="J194" i="34"/>
  <c r="C194" i="34"/>
  <c r="G189" i="34"/>
  <c r="H189" i="34"/>
  <c r="I189" i="34"/>
  <c r="J189" i="34"/>
  <c r="C189" i="34"/>
  <c r="G174" i="34"/>
  <c r="H174" i="34"/>
  <c r="I174" i="34"/>
  <c r="J174" i="34"/>
  <c r="C174" i="34"/>
  <c r="G162" i="34"/>
  <c r="H162" i="34"/>
  <c r="I162" i="34"/>
  <c r="J162" i="34"/>
  <c r="C162" i="34"/>
  <c r="G153" i="34"/>
  <c r="H153" i="34"/>
  <c r="I153" i="34"/>
  <c r="J153" i="34"/>
  <c r="C153" i="34"/>
  <c r="G148" i="34"/>
  <c r="H148" i="34"/>
  <c r="I148" i="34"/>
  <c r="J148" i="34"/>
  <c r="C148" i="34"/>
  <c r="G136" i="34"/>
  <c r="H136" i="34"/>
  <c r="I136" i="34"/>
  <c r="J136" i="34"/>
  <c r="C136" i="34"/>
  <c r="G128" i="34"/>
  <c r="H128" i="34"/>
  <c r="I128" i="34"/>
  <c r="J128" i="34"/>
  <c r="C128" i="34"/>
  <c r="G116" i="34"/>
  <c r="I116" i="34"/>
  <c r="J116" i="34"/>
  <c r="C116" i="34"/>
  <c r="C147" i="31"/>
  <c r="F145" i="31"/>
  <c r="G144" i="31"/>
  <c r="I144" i="31"/>
  <c r="C144" i="31"/>
  <c r="F140" i="31"/>
  <c r="I139" i="31"/>
  <c r="J139" i="31"/>
  <c r="C139" i="31"/>
  <c r="F138" i="31"/>
  <c r="K138" i="31" s="1"/>
  <c r="G133" i="31"/>
  <c r="H133" i="31"/>
  <c r="I133" i="31"/>
  <c r="J133" i="31"/>
  <c r="C133" i="31"/>
  <c r="F132" i="31"/>
  <c r="K132" i="31" s="1"/>
  <c r="F131" i="31"/>
  <c r="I130" i="31"/>
  <c r="J130" i="31"/>
  <c r="C130" i="31"/>
  <c r="F123" i="31"/>
  <c r="H122" i="31"/>
  <c r="I122" i="31"/>
  <c r="J122" i="31"/>
  <c r="C122" i="31"/>
  <c r="F119" i="31"/>
  <c r="G118" i="31"/>
  <c r="H118" i="31"/>
  <c r="I118" i="31"/>
  <c r="J118" i="31"/>
  <c r="C118" i="31"/>
  <c r="F115" i="31"/>
  <c r="H193" i="31"/>
  <c r="G193" i="31"/>
  <c r="G187" i="31"/>
  <c r="H187" i="31"/>
  <c r="H190" i="31"/>
  <c r="J190" i="31"/>
  <c r="C187" i="31"/>
  <c r="C184" i="31"/>
  <c r="F191" i="31"/>
  <c r="F188" i="31"/>
  <c r="F185" i="31"/>
  <c r="F183" i="31"/>
  <c r="F184" i="31" s="1"/>
  <c r="G171" i="31"/>
  <c r="H171" i="31"/>
  <c r="F170" i="31"/>
  <c r="C171" i="31"/>
  <c r="H168" i="31"/>
  <c r="C168" i="31"/>
  <c r="H165" i="31"/>
  <c r="G165" i="31"/>
  <c r="C165" i="31"/>
  <c r="H162" i="31"/>
  <c r="G162" i="31"/>
  <c r="C162" i="31"/>
  <c r="J159" i="31"/>
  <c r="H159" i="31"/>
  <c r="G159" i="31"/>
  <c r="C159" i="31"/>
  <c r="C79" i="31"/>
  <c r="J71" i="31"/>
  <c r="C71" i="31"/>
  <c r="F72" i="31"/>
  <c r="F70" i="31"/>
  <c r="F71" i="31" s="1"/>
  <c r="J103" i="31"/>
  <c r="J101" i="31"/>
  <c r="H101" i="31"/>
  <c r="G101" i="31"/>
  <c r="C101" i="31"/>
  <c r="J98" i="31"/>
  <c r="H98" i="31"/>
  <c r="G98" i="31"/>
  <c r="C98" i="31"/>
  <c r="C103" i="31"/>
  <c r="J95" i="31"/>
  <c r="H95" i="31"/>
  <c r="G95" i="31"/>
  <c r="C95" i="31"/>
  <c r="J92" i="31"/>
  <c r="C92" i="31"/>
  <c r="F102" i="31"/>
  <c r="F103" i="31" s="1"/>
  <c r="F100" i="31"/>
  <c r="K100" i="31" s="1"/>
  <c r="F97" i="31"/>
  <c r="K97" i="31" s="1"/>
  <c r="F94" i="31"/>
  <c r="K94" i="31" s="1"/>
  <c r="F91" i="31"/>
  <c r="K91" i="31" s="1"/>
  <c r="K169" i="31"/>
  <c r="F167" i="31"/>
  <c r="J167" i="31" s="1"/>
  <c r="J168" i="31" s="1"/>
  <c r="F164" i="31"/>
  <c r="J164" i="31" s="1"/>
  <c r="J165" i="31" s="1"/>
  <c r="F161" i="31"/>
  <c r="J161" i="31" s="1"/>
  <c r="J162" i="31" s="1"/>
  <c r="F157" i="31"/>
  <c r="H69" i="35"/>
  <c r="G69" i="35"/>
  <c r="C69" i="35"/>
  <c r="F68" i="35"/>
  <c r="F67" i="35"/>
  <c r="F66" i="35"/>
  <c r="F65" i="35"/>
  <c r="F64" i="35"/>
  <c r="F63" i="35"/>
  <c r="F62" i="35"/>
  <c r="F61" i="35"/>
  <c r="F60" i="35"/>
  <c r="F59" i="35"/>
  <c r="F58" i="35"/>
  <c r="F57" i="35"/>
  <c r="F56" i="35"/>
  <c r="F55" i="35"/>
  <c r="F54" i="35"/>
  <c r="F53" i="35"/>
  <c r="F52" i="35"/>
  <c r="F51" i="35"/>
  <c r="C57" i="34"/>
  <c r="F96" i="31"/>
  <c r="F98" i="31" s="1"/>
  <c r="F99" i="31"/>
  <c r="F93" i="31"/>
  <c r="F90" i="31"/>
  <c r="F291" i="34"/>
  <c r="K291" i="34" s="1"/>
  <c r="F290" i="34"/>
  <c r="K290" i="34" s="1"/>
  <c r="F289" i="34"/>
  <c r="K289" i="34" s="1"/>
  <c r="F288" i="34"/>
  <c r="K288" i="34" s="1"/>
  <c r="F287" i="34"/>
  <c r="K287" i="34" s="1"/>
  <c r="F285" i="34"/>
  <c r="K285" i="34" s="1"/>
  <c r="F284" i="34"/>
  <c r="K284" i="34" s="1"/>
  <c r="F283" i="34"/>
  <c r="F282" i="34"/>
  <c r="K282" i="34" s="1"/>
  <c r="F281" i="34"/>
  <c r="K281" i="34" s="1"/>
  <c r="F192" i="31"/>
  <c r="K192" i="31" s="1"/>
  <c r="F186" i="31"/>
  <c r="K186" i="31" s="1"/>
  <c r="F277" i="34"/>
  <c r="F278" i="34"/>
  <c r="K278" i="34" s="1"/>
  <c r="F279" i="34"/>
  <c r="F276" i="34"/>
  <c r="K276" i="34" s="1"/>
  <c r="F275" i="34"/>
  <c r="F259" i="34"/>
  <c r="K259" i="34" s="1"/>
  <c r="F260" i="34"/>
  <c r="K260" i="34" s="1"/>
  <c r="F261" i="34"/>
  <c r="F262" i="34"/>
  <c r="K262" i="34" s="1"/>
  <c r="F263" i="34"/>
  <c r="F264" i="34"/>
  <c r="F265" i="34"/>
  <c r="F266" i="34"/>
  <c r="K266" i="34" s="1"/>
  <c r="F267" i="34"/>
  <c r="K267" i="34" s="1"/>
  <c r="F268" i="34"/>
  <c r="K268" i="34" s="1"/>
  <c r="F269" i="34"/>
  <c r="K269" i="34" s="1"/>
  <c r="F270" i="34"/>
  <c r="K270" i="34" s="1"/>
  <c r="F271" i="34"/>
  <c r="K271" i="34" s="1"/>
  <c r="F272" i="34"/>
  <c r="F273" i="34"/>
  <c r="F249" i="34"/>
  <c r="K249" i="34" s="1"/>
  <c r="F248" i="34"/>
  <c r="F247" i="34"/>
  <c r="K247" i="34" s="1"/>
  <c r="F246" i="34"/>
  <c r="K246" i="34" s="1"/>
  <c r="F245" i="34"/>
  <c r="K245" i="34" s="1"/>
  <c r="F244" i="34"/>
  <c r="F243" i="34"/>
  <c r="K243" i="34" s="1"/>
  <c r="F242" i="34"/>
  <c r="K242" i="34" s="1"/>
  <c r="F241" i="34"/>
  <c r="F240" i="34"/>
  <c r="K240" i="34" s="1"/>
  <c r="F239" i="34"/>
  <c r="K239" i="34" s="1"/>
  <c r="F237" i="34"/>
  <c r="F236" i="34"/>
  <c r="K236" i="34" s="1"/>
  <c r="F235" i="34"/>
  <c r="K235" i="34" s="1"/>
  <c r="F222" i="34"/>
  <c r="K222" i="34" s="1"/>
  <c r="F223" i="34"/>
  <c r="F224" i="34"/>
  <c r="F225" i="34"/>
  <c r="K225" i="34" s="1"/>
  <c r="F227" i="34"/>
  <c r="F228" i="34"/>
  <c r="K228" i="34" s="1"/>
  <c r="K230" i="34" s="1"/>
  <c r="F229" i="34"/>
  <c r="K229" i="34" s="1"/>
  <c r="F231" i="34"/>
  <c r="F232" i="34" s="1"/>
  <c r="F233" i="34"/>
  <c r="F234" i="34"/>
  <c r="K234" i="34" s="1"/>
  <c r="F211" i="34"/>
  <c r="K211" i="34" s="1"/>
  <c r="F207" i="34"/>
  <c r="K207" i="34" s="1"/>
  <c r="F208" i="34"/>
  <c r="K208" i="34" s="1"/>
  <c r="F209" i="34"/>
  <c r="K209" i="34" s="1"/>
  <c r="F210" i="34"/>
  <c r="K210" i="34" s="1"/>
  <c r="F160" i="31"/>
  <c r="F163" i="31"/>
  <c r="F166" i="31"/>
  <c r="F158" i="31"/>
  <c r="K158" i="31" s="1"/>
  <c r="F193" i="34"/>
  <c r="F192" i="34"/>
  <c r="F191" i="34"/>
  <c r="F190" i="34"/>
  <c r="K190" i="34" s="1"/>
  <c r="K194" i="34" s="1"/>
  <c r="F186" i="34"/>
  <c r="K186" i="34" s="1"/>
  <c r="F187" i="34"/>
  <c r="K187" i="34" s="1"/>
  <c r="F188" i="34"/>
  <c r="K188" i="34" s="1"/>
  <c r="F195" i="34"/>
  <c r="K195" i="34" s="1"/>
  <c r="K198" i="34" s="1"/>
  <c r="F196" i="34"/>
  <c r="F197" i="34"/>
  <c r="F199" i="34"/>
  <c r="K199" i="34" s="1"/>
  <c r="F200" i="34"/>
  <c r="F201" i="34"/>
  <c r="K201" i="34" s="1"/>
  <c r="F202" i="34"/>
  <c r="K202" i="34" s="1"/>
  <c r="F203" i="34"/>
  <c r="F204" i="34"/>
  <c r="F205" i="34"/>
  <c r="F116" i="31"/>
  <c r="K116" i="31" s="1"/>
  <c r="F173" i="34"/>
  <c r="F172" i="34"/>
  <c r="F171" i="34"/>
  <c r="F170" i="34"/>
  <c r="F169" i="34"/>
  <c r="F168" i="34"/>
  <c r="F167" i="34"/>
  <c r="F166" i="34"/>
  <c r="F165" i="34"/>
  <c r="F164" i="34"/>
  <c r="K164" i="34" s="1"/>
  <c r="K174" i="34" s="1"/>
  <c r="F163" i="34"/>
  <c r="F146" i="31"/>
  <c r="K146" i="31" s="1"/>
  <c r="F161" i="34"/>
  <c r="K161" i="34" s="1"/>
  <c r="K162" i="34" s="1"/>
  <c r="F160" i="34"/>
  <c r="F159" i="34"/>
  <c r="F158" i="34"/>
  <c r="F157" i="34"/>
  <c r="F156" i="34"/>
  <c r="F155" i="34"/>
  <c r="F154" i="34"/>
  <c r="F143" i="31"/>
  <c r="K143" i="31" s="1"/>
  <c r="F142" i="31"/>
  <c r="K142" i="31" s="1"/>
  <c r="F141" i="31"/>
  <c r="K141" i="31" s="1"/>
  <c r="F152" i="34"/>
  <c r="F151" i="34"/>
  <c r="K151" i="34" s="1"/>
  <c r="K153" i="34" s="1"/>
  <c r="F150" i="34"/>
  <c r="F149" i="34"/>
  <c r="F137" i="31"/>
  <c r="K137" i="31" s="1"/>
  <c r="F136" i="31"/>
  <c r="K136" i="31" s="1"/>
  <c r="F135" i="31"/>
  <c r="K135" i="31" s="1"/>
  <c r="F134" i="31"/>
  <c r="F147" i="34"/>
  <c r="K147" i="34" s="1"/>
  <c r="F146" i="34"/>
  <c r="F145" i="34"/>
  <c r="F144" i="34"/>
  <c r="F143" i="34"/>
  <c r="F142" i="34"/>
  <c r="F141" i="34"/>
  <c r="F140" i="34"/>
  <c r="F139" i="34"/>
  <c r="K139" i="34" s="1"/>
  <c r="F138" i="34"/>
  <c r="K138" i="34" s="1"/>
  <c r="F137" i="34"/>
  <c r="K137" i="34" s="1"/>
  <c r="F135" i="34"/>
  <c r="K135" i="34" s="1"/>
  <c r="F134" i="34"/>
  <c r="K134" i="34" s="1"/>
  <c r="F133" i="34"/>
  <c r="F129" i="31"/>
  <c r="K129" i="31" s="1"/>
  <c r="F128" i="31"/>
  <c r="K128" i="31" s="1"/>
  <c r="F127" i="31"/>
  <c r="K127" i="31" s="1"/>
  <c r="F126" i="31"/>
  <c r="K126" i="31" s="1"/>
  <c r="F125" i="31"/>
  <c r="K125" i="31" s="1"/>
  <c r="F124" i="31"/>
  <c r="K124" i="31" s="1"/>
  <c r="F121" i="31"/>
  <c r="K121" i="31" s="1"/>
  <c r="F120" i="31"/>
  <c r="K120" i="31" s="1"/>
  <c r="F117" i="34"/>
  <c r="F118" i="34"/>
  <c r="F119" i="34"/>
  <c r="K119" i="34" s="1"/>
  <c r="F120" i="34"/>
  <c r="F121" i="34"/>
  <c r="F122" i="34"/>
  <c r="F123" i="34"/>
  <c r="F124" i="34"/>
  <c r="F125" i="34"/>
  <c r="F126" i="34"/>
  <c r="F127" i="34"/>
  <c r="K127" i="34" s="1"/>
  <c r="F129" i="34"/>
  <c r="F130" i="34"/>
  <c r="F131" i="34"/>
  <c r="F132" i="34"/>
  <c r="F115" i="34"/>
  <c r="K115" i="34" s="1"/>
  <c r="F114" i="34"/>
  <c r="F113" i="34"/>
  <c r="F112" i="34"/>
  <c r="F111" i="34"/>
  <c r="K111" i="34" s="1"/>
  <c r="F110" i="34"/>
  <c r="F109" i="34"/>
  <c r="F108" i="34"/>
  <c r="F107" i="34"/>
  <c r="F106" i="34"/>
  <c r="F105" i="34"/>
  <c r="F104" i="34"/>
  <c r="F103" i="34"/>
  <c r="F102" i="34"/>
  <c r="F101" i="34"/>
  <c r="K101" i="34" s="1"/>
  <c r="F100" i="34"/>
  <c r="K100" i="34" s="1"/>
  <c r="F117" i="31"/>
  <c r="F88" i="34"/>
  <c r="K88" i="34" s="1"/>
  <c r="F87" i="34"/>
  <c r="K87" i="34" s="1"/>
  <c r="F86" i="34"/>
  <c r="F85" i="34"/>
  <c r="F74" i="31"/>
  <c r="K74" i="31" s="1"/>
  <c r="F75" i="31"/>
  <c r="K75" i="31" s="1"/>
  <c r="F76" i="31"/>
  <c r="K76" i="31" s="1"/>
  <c r="F77" i="31"/>
  <c r="K77" i="31" s="1"/>
  <c r="F78" i="31"/>
  <c r="K78" i="31" s="1"/>
  <c r="F73" i="31"/>
  <c r="K73" i="31" s="1"/>
  <c r="F78" i="34"/>
  <c r="F79" i="34"/>
  <c r="F80" i="34"/>
  <c r="F81" i="34"/>
  <c r="F82" i="34"/>
  <c r="K82" i="34" s="1"/>
  <c r="F83" i="34"/>
  <c r="K83" i="34" s="1"/>
  <c r="F77" i="34"/>
  <c r="D9" i="43"/>
  <c r="N19" i="35"/>
  <c r="N29" i="35"/>
  <c r="R45" i="31"/>
  <c r="P45" i="31"/>
  <c r="N45" i="31"/>
  <c r="K72" i="31" l="1"/>
  <c r="K79" i="31" s="1"/>
  <c r="F79" i="31"/>
  <c r="K134" i="31"/>
  <c r="K139" i="31" s="1"/>
  <c r="F139" i="31"/>
  <c r="K131" i="31"/>
  <c r="K133" i="31" s="1"/>
  <c r="F133" i="31"/>
  <c r="F84" i="34"/>
  <c r="K119" i="31"/>
  <c r="K122" i="31" s="1"/>
  <c r="F122" i="31"/>
  <c r="K145" i="31"/>
  <c r="K147" i="31" s="1"/>
  <c r="F147" i="31"/>
  <c r="K96" i="31"/>
  <c r="K98" i="31" s="1"/>
  <c r="K166" i="31"/>
  <c r="F168" i="31"/>
  <c r="K130" i="31"/>
  <c r="K188" i="31"/>
  <c r="K163" i="31"/>
  <c r="K165" i="31" s="1"/>
  <c r="F165" i="31"/>
  <c r="J170" i="31"/>
  <c r="J171" i="31" s="1"/>
  <c r="F171" i="31"/>
  <c r="K191" i="31"/>
  <c r="K193" i="31" s="1"/>
  <c r="F193" i="31"/>
  <c r="K160" i="31"/>
  <c r="K162" i="31" s="1"/>
  <c r="F162" i="31"/>
  <c r="K90" i="31"/>
  <c r="K92" i="31" s="1"/>
  <c r="F92" i="31"/>
  <c r="F130" i="31"/>
  <c r="K93" i="31"/>
  <c r="K95" i="31" s="1"/>
  <c r="F95" i="31"/>
  <c r="K115" i="31"/>
  <c r="K118" i="31" s="1"/>
  <c r="F118" i="31"/>
  <c r="F144" i="31"/>
  <c r="K140" i="31"/>
  <c r="K144" i="31" s="1"/>
  <c r="K99" i="31"/>
  <c r="K101" i="31" s="1"/>
  <c r="F101" i="31"/>
  <c r="K157" i="31"/>
  <c r="K159" i="31" s="1"/>
  <c r="F159" i="31"/>
  <c r="K185" i="31"/>
  <c r="K187" i="31" s="1"/>
  <c r="F187" i="31"/>
  <c r="K189" i="31"/>
  <c r="K148" i="34"/>
  <c r="F89" i="34"/>
  <c r="K167" i="31"/>
  <c r="K238" i="34"/>
  <c r="K128" i="34"/>
  <c r="K274" i="34"/>
  <c r="K280" i="34"/>
  <c r="K116" i="34"/>
  <c r="K189" i="34"/>
  <c r="K212" i="34"/>
  <c r="K226" i="34"/>
  <c r="K286" i="34"/>
  <c r="K206" i="34"/>
  <c r="K250" i="34"/>
  <c r="K85" i="34"/>
  <c r="K89" i="34" s="1"/>
  <c r="K231" i="34"/>
  <c r="K232" i="34" s="1"/>
  <c r="K77" i="34"/>
  <c r="K84" i="34" s="1"/>
  <c r="K170" i="31"/>
  <c r="K171" i="31" s="1"/>
  <c r="K102" i="31"/>
  <c r="K103" i="31" s="1"/>
  <c r="K70" i="31"/>
  <c r="K71" i="31" s="1"/>
  <c r="K161" i="31"/>
  <c r="K183" i="31"/>
  <c r="K184" i="31" s="1"/>
  <c r="K164" i="31"/>
  <c r="K136" i="34"/>
  <c r="K292" i="34"/>
  <c r="F280" i="34"/>
  <c r="F286" i="34"/>
  <c r="F292" i="34"/>
  <c r="F274" i="34"/>
  <c r="F238" i="34"/>
  <c r="F250" i="34"/>
  <c r="F226" i="34"/>
  <c r="F230" i="34"/>
  <c r="F198" i="34"/>
  <c r="F212" i="34"/>
  <c r="F194" i="34"/>
  <c r="F206" i="34"/>
  <c r="F189" i="34"/>
  <c r="F153" i="34"/>
  <c r="F162" i="34"/>
  <c r="F174" i="34"/>
  <c r="F148" i="34"/>
  <c r="F136" i="34"/>
  <c r="F128" i="34"/>
  <c r="F116" i="34"/>
  <c r="F69" i="35"/>
  <c r="Q36" i="39"/>
  <c r="O36" i="39"/>
  <c r="M36" i="39"/>
  <c r="R33" i="37"/>
  <c r="N33" i="37"/>
  <c r="N24" i="37"/>
  <c r="P33" i="37"/>
  <c r="N36" i="31"/>
  <c r="R38" i="35"/>
  <c r="P38" i="35"/>
  <c r="H34" i="35"/>
  <c r="N38" i="35"/>
  <c r="N16" i="39"/>
  <c r="N26" i="39"/>
  <c r="N15" i="37"/>
  <c r="J31" i="39"/>
  <c r="H31" i="39"/>
  <c r="G31" i="39"/>
  <c r="J27" i="39"/>
  <c r="H27" i="39"/>
  <c r="G27" i="39"/>
  <c r="J22" i="39"/>
  <c r="H22" i="39"/>
  <c r="G22" i="39"/>
  <c r="H18" i="39"/>
  <c r="J18" i="39"/>
  <c r="G18" i="39"/>
  <c r="J14" i="39"/>
  <c r="H14" i="39"/>
  <c r="G14" i="39"/>
  <c r="J10" i="39"/>
  <c r="H10" i="39"/>
  <c r="G10" i="39"/>
  <c r="J27" i="37"/>
  <c r="H27" i="37"/>
  <c r="G27" i="37"/>
  <c r="J32" i="37"/>
  <c r="H32" i="37"/>
  <c r="G32" i="37"/>
  <c r="J24" i="37"/>
  <c r="H24" i="37"/>
  <c r="G24" i="37"/>
  <c r="J21" i="37"/>
  <c r="H21" i="37"/>
  <c r="G21" i="37"/>
  <c r="J14" i="37"/>
  <c r="H14" i="37"/>
  <c r="G14" i="37"/>
  <c r="J10" i="37"/>
  <c r="H10" i="37"/>
  <c r="G10" i="37"/>
  <c r="J40" i="35"/>
  <c r="H40" i="35"/>
  <c r="G40" i="35"/>
  <c r="J34" i="35"/>
  <c r="G34" i="35"/>
  <c r="J28" i="35"/>
  <c r="H28" i="35"/>
  <c r="G28" i="35"/>
  <c r="J23" i="35"/>
  <c r="H23" i="35"/>
  <c r="G23" i="35"/>
  <c r="J18" i="35"/>
  <c r="H18" i="35"/>
  <c r="G18" i="35"/>
  <c r="J13" i="35"/>
  <c r="G13" i="35"/>
  <c r="H13" i="35"/>
  <c r="J45" i="31"/>
  <c r="H45" i="31"/>
  <c r="G45" i="31"/>
  <c r="H39" i="31"/>
  <c r="G39" i="31"/>
  <c r="J39" i="31"/>
  <c r="H35" i="31"/>
  <c r="G35" i="31"/>
  <c r="J35" i="31"/>
  <c r="J30" i="31"/>
  <c r="H30" i="31"/>
  <c r="G30" i="31"/>
  <c r="J28" i="31"/>
  <c r="H28" i="31"/>
  <c r="G28" i="31"/>
  <c r="F42" i="31"/>
  <c r="K42" i="31" s="1"/>
  <c r="F33" i="35"/>
  <c r="K33" i="35" s="1"/>
  <c r="F38" i="35"/>
  <c r="K38" i="35" s="1"/>
  <c r="F39" i="35"/>
  <c r="K39" i="35" s="1"/>
  <c r="F27" i="35"/>
  <c r="K27" i="35" s="1"/>
  <c r="F22" i="35"/>
  <c r="K22" i="35" s="1"/>
  <c r="F21" i="35"/>
  <c r="K21" i="35" s="1"/>
  <c r="F17" i="35"/>
  <c r="K17" i="35" s="1"/>
  <c r="F16" i="35"/>
  <c r="K16" i="35" s="1"/>
  <c r="F12" i="35"/>
  <c r="K12" i="35" s="1"/>
  <c r="K8" i="35"/>
  <c r="F31" i="37"/>
  <c r="K31" i="37" s="1"/>
  <c r="F30" i="37"/>
  <c r="K30" i="37" s="1"/>
  <c r="F29" i="37"/>
  <c r="K29" i="37" s="1"/>
  <c r="F26" i="37"/>
  <c r="K26" i="37" s="1"/>
  <c r="K27" i="37" s="1"/>
  <c r="F29" i="39"/>
  <c r="K29" i="39" s="1"/>
  <c r="F30" i="39"/>
  <c r="K30" i="39" s="1"/>
  <c r="F15" i="40"/>
  <c r="K190" i="31" l="1"/>
  <c r="K168" i="31"/>
  <c r="F27" i="37"/>
  <c r="K32" i="37"/>
  <c r="K31" i="39"/>
  <c r="F32" i="37"/>
  <c r="F31" i="39"/>
  <c r="K30" i="35"/>
  <c r="K25" i="35"/>
  <c r="K14" i="35"/>
  <c r="K9" i="35"/>
  <c r="K10" i="35"/>
  <c r="K16" i="39"/>
  <c r="F14" i="40" l="1"/>
  <c r="F13" i="40"/>
  <c r="F7" i="40"/>
  <c r="F8" i="40"/>
  <c r="F9" i="40"/>
  <c r="F10" i="40"/>
  <c r="F11" i="40"/>
  <c r="F12" i="40"/>
  <c r="F9" i="39"/>
  <c r="K9" i="39" s="1"/>
  <c r="F26" i="39"/>
  <c r="K26" i="39" s="1"/>
  <c r="F25" i="39"/>
  <c r="F21" i="39"/>
  <c r="K21" i="39" s="1"/>
  <c r="F20" i="39"/>
  <c r="F17" i="39"/>
  <c r="K17" i="39" s="1"/>
  <c r="K18" i="39" s="1"/>
  <c r="F16" i="39"/>
  <c r="F13" i="39"/>
  <c r="K13" i="39" s="1"/>
  <c r="F12" i="39"/>
  <c r="F8" i="39"/>
  <c r="F21" i="38"/>
  <c r="F20" i="38"/>
  <c r="F19" i="38"/>
  <c r="F18" i="38"/>
  <c r="F17" i="38"/>
  <c r="F16" i="38"/>
  <c r="F8" i="38"/>
  <c r="F9" i="38"/>
  <c r="F10" i="38"/>
  <c r="F11" i="38"/>
  <c r="F12" i="38"/>
  <c r="F13" i="38"/>
  <c r="F14" i="38"/>
  <c r="F15" i="38"/>
  <c r="F7" i="38"/>
  <c r="F23" i="37"/>
  <c r="F18" i="37"/>
  <c r="K18" i="37" s="1"/>
  <c r="F19" i="37"/>
  <c r="K19" i="37" s="1"/>
  <c r="F20" i="37"/>
  <c r="K20" i="37" s="1"/>
  <c r="F17" i="37"/>
  <c r="K17" i="37" s="1"/>
  <c r="F16" i="37"/>
  <c r="F13" i="37"/>
  <c r="K13" i="37" s="1"/>
  <c r="F12" i="37"/>
  <c r="F9" i="37"/>
  <c r="K9" i="37" s="1"/>
  <c r="F8" i="37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19" i="36"/>
  <c r="F20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20" i="35"/>
  <c r="K20" i="35" s="1"/>
  <c r="F19" i="35"/>
  <c r="F15" i="35"/>
  <c r="K15" i="35" s="1"/>
  <c r="K18" i="35" s="1"/>
  <c r="F14" i="35"/>
  <c r="F18" i="35" s="1"/>
  <c r="F11" i="35"/>
  <c r="K11" i="35" s="1"/>
  <c r="K13" i="35" s="1"/>
  <c r="F10" i="35"/>
  <c r="F9" i="35"/>
  <c r="F8" i="35"/>
  <c r="F37" i="35"/>
  <c r="K37" i="35" s="1"/>
  <c r="F36" i="35"/>
  <c r="F32" i="35"/>
  <c r="K32" i="35" s="1"/>
  <c r="F31" i="35"/>
  <c r="K31" i="35" s="1"/>
  <c r="K34" i="35" s="1"/>
  <c r="F30" i="35"/>
  <c r="F26" i="35"/>
  <c r="K26" i="35" s="1"/>
  <c r="K28" i="35" s="1"/>
  <c r="F25" i="35"/>
  <c r="F14" i="39" l="1"/>
  <c r="F22" i="39"/>
  <c r="F13" i="35"/>
  <c r="K12" i="37"/>
  <c r="K14" i="37" s="1"/>
  <c r="F14" i="37"/>
  <c r="F24" i="37"/>
  <c r="K23" i="37"/>
  <c r="K24" i="37" s="1"/>
  <c r="K8" i="37"/>
  <c r="K10" i="37" s="1"/>
  <c r="F10" i="37"/>
  <c r="K16" i="37"/>
  <c r="K21" i="37" s="1"/>
  <c r="F21" i="37"/>
  <c r="F40" i="35"/>
  <c r="K36" i="35"/>
  <c r="K40" i="35" s="1"/>
  <c r="K19" i="35"/>
  <c r="K23" i="35" s="1"/>
  <c r="F23" i="35"/>
  <c r="F34" i="35"/>
  <c r="F28" i="35"/>
  <c r="F10" i="39"/>
  <c r="F18" i="39"/>
  <c r="F27" i="39"/>
  <c r="K8" i="39"/>
  <c r="K10" i="39" s="1"/>
  <c r="K25" i="39"/>
  <c r="K27" i="39" s="1"/>
  <c r="K12" i="39"/>
  <c r="K14" i="39" s="1"/>
  <c r="K20" i="39"/>
  <c r="K22" i="39" s="1"/>
  <c r="F56" i="34"/>
  <c r="F55" i="34"/>
  <c r="F54" i="34"/>
  <c r="F53" i="34"/>
  <c r="F52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6" i="34"/>
  <c r="F25" i="34"/>
  <c r="F24" i="34"/>
  <c r="H15" i="34"/>
  <c r="G15" i="34"/>
  <c r="F14" i="34"/>
  <c r="K14" i="34" s="1"/>
  <c r="F13" i="34"/>
  <c r="K13" i="34" s="1"/>
  <c r="F12" i="34"/>
  <c r="J12" i="34" s="1"/>
  <c r="K12" i="34" s="1"/>
  <c r="F11" i="34"/>
  <c r="F10" i="34"/>
  <c r="F9" i="34"/>
  <c r="K9" i="34" s="1"/>
  <c r="F8" i="34"/>
  <c r="K8" i="34" s="1"/>
  <c r="F7" i="34"/>
  <c r="K7" i="34" s="1"/>
  <c r="F6" i="34"/>
  <c r="F29" i="31"/>
  <c r="F32" i="31"/>
  <c r="F33" i="31"/>
  <c r="K33" i="31" s="1"/>
  <c r="F34" i="31"/>
  <c r="K34" i="31" s="1"/>
  <c r="F31" i="31"/>
  <c r="F41" i="31"/>
  <c r="K41" i="31" s="1"/>
  <c r="F43" i="31"/>
  <c r="K43" i="31" s="1"/>
  <c r="F44" i="31"/>
  <c r="K44" i="31" s="1"/>
  <c r="F40" i="31"/>
  <c r="F37" i="31"/>
  <c r="K37" i="31" s="1"/>
  <c r="F38" i="31"/>
  <c r="K38" i="31" s="1"/>
  <c r="F36" i="31"/>
  <c r="F27" i="31"/>
  <c r="K27" i="31" s="1"/>
  <c r="F26" i="31"/>
  <c r="K26" i="31" s="1"/>
  <c r="F25" i="31"/>
  <c r="F57" i="34" l="1"/>
  <c r="F28" i="31"/>
  <c r="K36" i="31"/>
  <c r="K39" i="31" s="1"/>
  <c r="F39" i="31"/>
  <c r="K40" i="31"/>
  <c r="K45" i="31" s="1"/>
  <c r="F45" i="31"/>
  <c r="K31" i="31"/>
  <c r="F35" i="31"/>
  <c r="K29" i="31"/>
  <c r="K30" i="31" s="1"/>
  <c r="F30" i="31"/>
  <c r="K32" i="31"/>
  <c r="K25" i="31"/>
  <c r="K28" i="31" s="1"/>
  <c r="F15" i="34"/>
  <c r="J11" i="34"/>
  <c r="K11" i="34" s="1"/>
  <c r="K6" i="34"/>
  <c r="J10" i="34"/>
  <c r="K35" i="31" l="1"/>
  <c r="J15" i="34"/>
  <c r="K10" i="34"/>
  <c r="K15" i="34" s="1"/>
  <c r="F6" i="31" l="1"/>
  <c r="H15" i="31" l="1"/>
  <c r="G15" i="31"/>
  <c r="F14" i="31" l="1"/>
  <c r="K14" i="31" s="1"/>
  <c r="F13" i="31"/>
  <c r="K13" i="31" s="1"/>
  <c r="F12" i="31"/>
  <c r="J12" i="31" s="1"/>
  <c r="F11" i="31"/>
  <c r="J11" i="31" s="1"/>
  <c r="F10" i="31"/>
  <c r="J10" i="31" s="1"/>
  <c r="K10" i="31" s="1"/>
  <c r="F9" i="31"/>
  <c r="K9" i="31" s="1"/>
  <c r="F8" i="31"/>
  <c r="K8" i="31" s="1"/>
  <c r="F7" i="31"/>
  <c r="K7" i="31" l="1"/>
  <c r="F15" i="31"/>
  <c r="K6" i="31"/>
  <c r="K12" i="31"/>
  <c r="K11" i="31"/>
  <c r="K15" i="31" l="1"/>
  <c r="J15" i="31"/>
</calcChain>
</file>

<file path=xl/sharedStrings.xml><?xml version="1.0" encoding="utf-8"?>
<sst xmlns="http://schemas.openxmlformats.org/spreadsheetml/2006/main" count="1349" uniqueCount="525">
  <si>
    <t>A</t>
  </si>
  <si>
    <t>PPN</t>
  </si>
  <si>
    <t>PPH22</t>
  </si>
  <si>
    <t>Kegiatan</t>
  </si>
  <si>
    <t>PPH23</t>
  </si>
  <si>
    <t>PPH21</t>
  </si>
  <si>
    <t>RT</t>
  </si>
  <si>
    <t>Kegiatan Pembangunan Sarana &amp; Prasarana</t>
  </si>
  <si>
    <t>Satuan Harga</t>
  </si>
  <si>
    <t>volume</t>
  </si>
  <si>
    <t>Total Anggaran</t>
  </si>
  <si>
    <t>pajak</t>
  </si>
  <si>
    <t>Jumlah bersih diterima</t>
  </si>
  <si>
    <t>Total Sapras</t>
  </si>
  <si>
    <t>TAHAP 1</t>
  </si>
  <si>
    <t>REKAPITULASI ANGGARAN POKMAS  BATU LUMPANG</t>
  </si>
  <si>
    <t>Pekerjaan Box Culvert RT.7</t>
  </si>
  <si>
    <t>Pekerjaan Perbaikan Parit RT.7</t>
  </si>
  <si>
    <t>Perawatan Dan Pemeliharaan Sarana Umum</t>
  </si>
  <si>
    <t>kegiatan kerja bakti RT.7</t>
  </si>
  <si>
    <t>kegiatan kerja bakti RT.9</t>
  </si>
  <si>
    <t>kegiatan kerja bakti RT.8</t>
  </si>
  <si>
    <t>Perbaikan Semenisasi jalan RT 8</t>
  </si>
  <si>
    <t>Pengerjaan Parit RT.8</t>
  </si>
  <si>
    <t>Pemeliharaan Sarana Ibadah RT.7</t>
  </si>
  <si>
    <t>TAHAP 2</t>
  </si>
  <si>
    <t>Perbaikan Drainase RT. 01</t>
  </si>
  <si>
    <t>Pengecetan Pos Kamling RT. 01</t>
  </si>
  <si>
    <t>Sapras Dasawisma RT. 01</t>
  </si>
  <si>
    <t>Pengadaan Speaker Aktif RT. 01</t>
  </si>
  <si>
    <t>Pengadaan Alat Cek Gula Darah RT. 01</t>
  </si>
  <si>
    <t>Pengadaan Alat Cek Tensimeter RT. 01</t>
  </si>
  <si>
    <t>Pengadaan Perlengkapan Olah raga Bulu Tangkis</t>
  </si>
  <si>
    <t>Kegiatan Kerja Bakti RT. 01</t>
  </si>
  <si>
    <t>Paket</t>
  </si>
  <si>
    <t>Unit</t>
  </si>
  <si>
    <t>Set</t>
  </si>
  <si>
    <t>Buah</t>
  </si>
  <si>
    <t>Pengadaan Meja PAUD RT. 01</t>
  </si>
  <si>
    <t>Kegiatan Kerja Bakti RT. 02</t>
  </si>
  <si>
    <t>Pcs</t>
  </si>
  <si>
    <t>Pengadaan Meja Tenis Meja RT. 02</t>
  </si>
  <si>
    <t>Pengadaan Kursi Plastik RT. 02</t>
  </si>
  <si>
    <t>Pengadaan Tenda 4 x 8 RT. 02</t>
  </si>
  <si>
    <t>Pengadaan Speaker Aktif RT. 02</t>
  </si>
  <si>
    <t>Pengadaan Mixer 8 Chanel RT. 02</t>
  </si>
  <si>
    <t>Pengerjaan Gorong2 dan Parit Gg. Gotong Royong RT. 05</t>
  </si>
  <si>
    <t>Pengerjaan Gorong2  Gg. Las RT. 05</t>
  </si>
  <si>
    <t>Pengadaan Mesin Pemotong Rumput</t>
  </si>
  <si>
    <t>Pengadaan Sarana Kerja Bakti ( Arco ) RT. 05</t>
  </si>
  <si>
    <t>Pengadaan Kursi Plastik RT. 05</t>
  </si>
  <si>
    <t>Pengadaan Speacker Aktif  RT. 05</t>
  </si>
  <si>
    <t>Pengadaan Sapras Alat Posyandu RT. 05</t>
  </si>
  <si>
    <t>Pengadaan Papan Nama Gang RT. 05</t>
  </si>
  <si>
    <t>Kegiatan Kerja bakti RT. 05</t>
  </si>
  <si>
    <t>Tempat Sampah RT. 05</t>
  </si>
  <si>
    <t>Pengadaan Sapras Dasawisma RT. 05</t>
  </si>
  <si>
    <t>Pengadaan Lampu Jalan RT. 05</t>
  </si>
  <si>
    <t>Bulan</t>
  </si>
  <si>
    <t>Perbaikan Jembatan Jl. Warga Wira RT. 06</t>
  </si>
  <si>
    <t>Pembangunan Turap Gronjong Jl. Wira Bahagia RT. 06</t>
  </si>
  <si>
    <t>Pengadaan Sapras RT. 06 ( Arco, Cangkul dll )</t>
  </si>
  <si>
    <t>Pembelian Alat Olahraga RT. 06</t>
  </si>
  <si>
    <t>Pengadaan Tempat Sampah terpilah RT. 06</t>
  </si>
  <si>
    <t>Pengadaan Sapras Dasawisma RT. 06</t>
  </si>
  <si>
    <t>Pengadaan Alat Posyandu RT. 06</t>
  </si>
  <si>
    <t>Pemasangan Lampu Penerang Jalan RT. 06</t>
  </si>
  <si>
    <t>Pengecatan Sarana Umum RT. 06</t>
  </si>
  <si>
    <t>Pemeliharaan/perawatan Sarana Ibadah RT. 06</t>
  </si>
  <si>
    <t>Pengecoran Gang RT. 03</t>
  </si>
  <si>
    <t>Perbaikan Gorong2 Parit RT. 03</t>
  </si>
  <si>
    <t>Pembelian Tempat Sampah RT. 03</t>
  </si>
  <si>
    <t>Pengadaan Sapras Dasawisma RT. 03</t>
  </si>
  <si>
    <t>Perawatan/Perbaikan Pos Kamling RT. 03</t>
  </si>
  <si>
    <t>Kegiatan Kerjabakti RT. 03</t>
  </si>
  <si>
    <t>Pengadaan Alat Kerjabakti RT. 03</t>
  </si>
  <si>
    <t>Pengadaan Sapras Dasawisma RT. 02</t>
  </si>
  <si>
    <t>Pengadaan Tempat Sampah RT. 02</t>
  </si>
  <si>
    <t>Pengadaan Tensimeter untuk Posyandu RT. 02</t>
  </si>
  <si>
    <t>Pengadaan Timbangan Posyandu RT. 03</t>
  </si>
  <si>
    <t>Perbaikan Gapura RT. 24</t>
  </si>
  <si>
    <t>Pembanguann WC Langgar RT. 24</t>
  </si>
  <si>
    <t>Perbaikan Pagar Kayu Kuburan RT. 21</t>
  </si>
  <si>
    <t xml:space="preserve">Perbaikan Tiang Pagar Kayu Futsal RT. 21 </t>
  </si>
  <si>
    <t>Perbaikan Parit/Drainase Cor Gg. 9 RT. 21</t>
  </si>
  <si>
    <t>Kegiatan Kerjabakti RT. 21</t>
  </si>
  <si>
    <t>Renovasi Posyandu &amp; Pos Kamling RT. 23</t>
  </si>
  <si>
    <t>Kegiatan Kerjabakti RT. 23</t>
  </si>
  <si>
    <t>Perbaikan Langgar RT. 25</t>
  </si>
  <si>
    <t>Kegiatan Kerjabakti RT. 25</t>
  </si>
  <si>
    <t>Perbaikan Jalan ( Cor ) RT. 45</t>
  </si>
  <si>
    <t>Perbaikan Drainase RT. 45</t>
  </si>
  <si>
    <t>Kegiatan Kerjabakti RT. 45</t>
  </si>
  <si>
    <t>Pembuatan Box Beton Jembatan RT. 46</t>
  </si>
  <si>
    <t>Kegiatan Kerjabakti RT. 46</t>
  </si>
  <si>
    <t>Pengadaan Ambal Langgar RT. 24</t>
  </si>
  <si>
    <t>Pengadaan Tangga Alumunium Portable RT. 24</t>
  </si>
  <si>
    <t>Pengadaan Kursi RT. 24</t>
  </si>
  <si>
    <t xml:space="preserve">Pengadaan Gencet RT. 24 </t>
  </si>
  <si>
    <t>Pengadaan Tangga Alumunium Portable RT. 21</t>
  </si>
  <si>
    <t xml:space="preserve">Pengadaan CCTV RT. 21 </t>
  </si>
  <si>
    <t>Pengadaan Tabung Appar RT. 21</t>
  </si>
  <si>
    <t>Pengadaan Taman Obat Keluarga RT. 21</t>
  </si>
  <si>
    <t>Pembelian Pot Bunga RT. 21</t>
  </si>
  <si>
    <t>Pembelian Ambal Plastik RT. 21</t>
  </si>
  <si>
    <t xml:space="preserve">Pembelian Kursi Roda RT. 21 </t>
  </si>
  <si>
    <t xml:space="preserve">Pembelian Termometer RT. 21 </t>
  </si>
  <si>
    <t>Pembelian Tensimeter Digital RT. 21</t>
  </si>
  <si>
    <t>Pembelian Alat Ukur 3in1 RT. 21</t>
  </si>
  <si>
    <t>Pembelian Easy Tourch Strip RT. 21</t>
  </si>
  <si>
    <t>Papan Timbang Badan Elektrik RT. 21</t>
  </si>
  <si>
    <t>Alat Ukur Tinggi Badan RT. 21</t>
  </si>
  <si>
    <t xml:space="preserve">Pengadaan Bor Listrik R. 21 </t>
  </si>
  <si>
    <t xml:space="preserve">Pengadaan Perkakas Tool Homeln RT. 21 </t>
  </si>
  <si>
    <t>Pengadaan Gerobak RT. 23</t>
  </si>
  <si>
    <t>Pengadaan CCTV RT. 23</t>
  </si>
  <si>
    <t>Pengadaan Tangga Alumuinium portable RT. 23</t>
  </si>
  <si>
    <t>Pengadaan Terpa RT. 23</t>
  </si>
  <si>
    <t>Pengadaan Speaker Portable RT. 23</t>
  </si>
  <si>
    <t>Pengadaan Taman Obat Keluarga RT. 23</t>
  </si>
  <si>
    <t>Pengadaan Papan Plang Posyandu RT. 23</t>
  </si>
  <si>
    <t>Pembelian Tensimeter Digital RT. 23</t>
  </si>
  <si>
    <t>Pembelian Stetoskop RT. 23</t>
  </si>
  <si>
    <t>Pembelian Alat Ukur 3in1 RT. 23</t>
  </si>
  <si>
    <t>Pembelian Easy Tourch Strip RT. 23</t>
  </si>
  <si>
    <t>Papan Timbang Badan Elektrik RT. 23</t>
  </si>
  <si>
    <t>Alat Ukur Tinggi Badan RT. 23</t>
  </si>
  <si>
    <t>Pembelian Artco RT. 25</t>
  </si>
  <si>
    <t>Pengadaan Meja RT. 25</t>
  </si>
  <si>
    <t>Pengadaan Kursi RT. 25</t>
  </si>
  <si>
    <t>Pengadaan Sound System RT. 25</t>
  </si>
  <si>
    <t>Pengadaan Fasilitas CCTV RT. 25</t>
  </si>
  <si>
    <t>Pembelian Terpal RT. 25</t>
  </si>
  <si>
    <t>Pembelian Mangkok RT. 25</t>
  </si>
  <si>
    <t>Pengadaan Taman Obat Keluarga ( TOGA ) RT. 25</t>
  </si>
  <si>
    <t>Pembelian Thermometer RT. 25</t>
  </si>
  <si>
    <t xml:space="preserve">Papan Timbang Badan RT. 25 </t>
  </si>
  <si>
    <t>Pembelian Easy Touch Strip RT. 25</t>
  </si>
  <si>
    <t>Pembelian Alat Ukur 3in1 RT. 25</t>
  </si>
  <si>
    <t>Pembelian Aalt Ukur Tinggi Badan RT. 25</t>
  </si>
  <si>
    <t>Pembelian Stetoskop RT. 25</t>
  </si>
  <si>
    <t>Pengadaan Seragam Budaya Kuda Lumping RT. 25</t>
  </si>
  <si>
    <t>Pengadaan Gerobak RT. 25</t>
  </si>
  <si>
    <t>Pengadaan Seragam Guru Ngaji RT. 25</t>
  </si>
  <si>
    <t>lusin</t>
  </si>
  <si>
    <t>orang</t>
  </si>
  <si>
    <t>Pengadaan taman TOGA RT. 45</t>
  </si>
  <si>
    <t>Pembelian Termometer RT. 45</t>
  </si>
  <si>
    <t>Pembelian Stetoscop RT. 45</t>
  </si>
  <si>
    <t>Pembelian Alat Ukur 3in1 RT. 45</t>
  </si>
  <si>
    <t>Pembelian Easy Touch Strip RT. 45</t>
  </si>
  <si>
    <t>Papan Timbang Badan RT. 45</t>
  </si>
  <si>
    <t>Pembelian Ambal RT. 45</t>
  </si>
  <si>
    <t>Pengadaan CCTV RT. 46</t>
  </si>
  <si>
    <t>Pengadaan Tabung Appar RT. 46</t>
  </si>
  <si>
    <t>Pengadaan Taman Obat Keluarga ( TOGA ) RT. 46</t>
  </si>
  <si>
    <t>Pengadaan Papan Plang Posyandu RT. 46</t>
  </si>
  <si>
    <t>Pembelian Termometer RT. 46</t>
  </si>
  <si>
    <t>Pembelian Alat Ukur Tinggi Badan RT. 45</t>
  </si>
  <si>
    <t>Pembelian Alat Ukur 3in1 RT. 46</t>
  </si>
  <si>
    <t>Pembelian Easy Touch Strip RT. 46</t>
  </si>
  <si>
    <t>Papan Timbang Badan RT. 46</t>
  </si>
  <si>
    <t>Pembelian Alat Ukur Tinggi Badan RT. 46</t>
  </si>
  <si>
    <t>Tempat Tidur Posyandu RT. 46</t>
  </si>
  <si>
    <t>Pembelian Bola Futsal RT. 46</t>
  </si>
  <si>
    <t>Pembelian Rompi Futsal R. 46</t>
  </si>
  <si>
    <t>Pengadaan Perlengkapan Alat Tenis Meja R. 46</t>
  </si>
  <si>
    <t>Perlengkapan Alat Edukasi TPA Langgar RT. 46</t>
  </si>
  <si>
    <t>Pembelian alat makan RT. 46</t>
  </si>
  <si>
    <t>Pembelian Mangkok RT. 46</t>
  </si>
  <si>
    <t>Pembelian Piring RT. 46</t>
  </si>
  <si>
    <t>set</t>
  </si>
  <si>
    <t>Pengadaan Fasilitas CCTV RT. 24</t>
  </si>
  <si>
    <t>Pengadaan Terpal RT. 24</t>
  </si>
  <si>
    <t>Pengadaan Kabel + Lampu Penerang RT. 24</t>
  </si>
  <si>
    <t>Pengadaan Taman Obat Keluarga ( TOGA ) RT. 24</t>
  </si>
  <si>
    <t>Pembelian Thermometer RT. 24</t>
  </si>
  <si>
    <t>Pembelian Alat Ukur 3in1 RT. 24</t>
  </si>
  <si>
    <t>Pembelian Easy Touch Strip RT. 24</t>
  </si>
  <si>
    <t>Papan Timbang Badan RT. 24</t>
  </si>
  <si>
    <t>Pembelian Aalt Ukur Tinggi Badan RT. 24</t>
  </si>
  <si>
    <t>Pembangunan Drainase RT. 12</t>
  </si>
  <si>
    <t>Kegiatan Kerjabakti RT. 12</t>
  </si>
  <si>
    <t>Pembuatan dan Perbaikan Cor Beton RT. 15</t>
  </si>
  <si>
    <t>Kegiatan Kerjabakti RT. 15</t>
  </si>
  <si>
    <t>Pemeliharaan Balai Pertemuan RT. 16</t>
  </si>
  <si>
    <t>Pengerjaan Badan Jalan, Pelebaran Drainase Jl. Wiratirta RT. 16</t>
  </si>
  <si>
    <t>Pelebaran Drainase gg. Wiratirta  RT. 16</t>
  </si>
  <si>
    <t>Perbaikan Drainase Jl. Ontel RT. 16</t>
  </si>
  <si>
    <t>Kegiatan Kerjabakti RT. 16</t>
  </si>
  <si>
    <t>Kegiatan Kerjabakti RT. 31</t>
  </si>
  <si>
    <t>Pengadaan Lampu Jalan Lingkungan RT. 12</t>
  </si>
  <si>
    <t>Pengadaan Tabung Appar RT. 12</t>
  </si>
  <si>
    <t>Pengadaan Sapras Dasawisma ( Seragam ) RT. 16</t>
  </si>
  <si>
    <t>Kursi Plastik Balai Pertemuan RT. 16</t>
  </si>
  <si>
    <t>Kipas Angin Baling-baling Balai Pertemuan RT. 16</t>
  </si>
  <si>
    <t>Korden Balai Pertemuan RT. 16</t>
  </si>
  <si>
    <t>Lemari Arsip Balai Pertemuan RT. 16</t>
  </si>
  <si>
    <t>Meja Kerja Balai Pertemuan RT. 16</t>
  </si>
  <si>
    <t>Pengadaan alat tes kesehatan  RT. 16</t>
  </si>
  <si>
    <t>Pengadaan Sutle Badminton RT. 16</t>
  </si>
  <si>
    <t>Pengadaan Alat Raket Badminton RT. 16</t>
  </si>
  <si>
    <t>Pengadaan Mesin Genset Merk Honda RT. 31</t>
  </si>
  <si>
    <t>Pembelian Kursi Plastik RT. 31</t>
  </si>
  <si>
    <t>Pembelian Speaker Aktif RT. 31</t>
  </si>
  <si>
    <t xml:space="preserve">Sapras RT. 31 </t>
  </si>
  <si>
    <t>Pembangunan Drainase RT. 50</t>
  </si>
  <si>
    <t>Semenisasi Jalan RT. 51</t>
  </si>
  <si>
    <t>Kegiatan Kerjabakti RT. 51</t>
  </si>
  <si>
    <t>Kegiatan Kerjabakti RT. 50</t>
  </si>
  <si>
    <t>Semenisasi Jalan RT. 52</t>
  </si>
  <si>
    <t>Kegiatan Kerjabakti RT. 52</t>
  </si>
  <si>
    <t>Drainase RT. 56</t>
  </si>
  <si>
    <t>Kegiatan Kerjabakti RT. 56</t>
  </si>
  <si>
    <t>Gapura R. 60</t>
  </si>
  <si>
    <t>Kegiatan Kerjabakti RT. 60</t>
  </si>
  <si>
    <t>Pengadaan CCTV RT. 50</t>
  </si>
  <si>
    <t>Pengadaan Speaker RT. 50</t>
  </si>
  <si>
    <t>Pengadaan Gerobak Sampah RT. 52</t>
  </si>
  <si>
    <t>Pengadaan Alat Kerjabakti RT. 52</t>
  </si>
  <si>
    <t>Pengadaan Wireless Portable RT. 52</t>
  </si>
  <si>
    <t>Pengadaan Matras Silat untuk anak-anak RT. 52</t>
  </si>
  <si>
    <t>Pengadaan Kipas Angin RT. 52</t>
  </si>
  <si>
    <t>Pengadaan Speaker Portable Wireless RT. 56</t>
  </si>
  <si>
    <t>Pengadaan Seragam PKK RT. 60</t>
  </si>
  <si>
    <t>REKAPITULASI ANGGARAN POKMAS  BANGKIT JAYA</t>
  </si>
  <si>
    <t>REKAPITULASI ANGGARAN POKMAS  SIDODADI BERSATU</t>
  </si>
  <si>
    <t>REKAPITULASI ANGGARAN POKMAS  CEMPAKA</t>
  </si>
  <si>
    <t>Gapura RT 58</t>
  </si>
  <si>
    <t>Keg</t>
  </si>
  <si>
    <t>Kegiatan Kerjabakti RT. 58</t>
  </si>
  <si>
    <t>Perbaikan Drainase  RT. 14</t>
  </si>
  <si>
    <t>Perbaikn Parit RT.17</t>
  </si>
  <si>
    <t xml:space="preserve">KONSUMSI KERJA BAKTI rt.17 </t>
  </si>
  <si>
    <t>Wastafel instalasi air posyandu RT.17</t>
  </si>
  <si>
    <t>keg</t>
  </si>
  <si>
    <t>taman obat keluarga rt.21</t>
  </si>
  <si>
    <t>taman obat keluarga rt.23</t>
  </si>
  <si>
    <t>papan plang posyandu rt.23</t>
  </si>
  <si>
    <t>Kegiatan Kerjabakti RT. 24</t>
  </si>
  <si>
    <t>taman obat keluarga rt.24</t>
  </si>
  <si>
    <t>taman obat keluarga rt.25</t>
  </si>
  <si>
    <t>taman obat keluarga rt.46</t>
  </si>
  <si>
    <t>taman obat keluarga rt.45</t>
  </si>
  <si>
    <t>makan minum kerja bakti</t>
  </si>
  <si>
    <t>total</t>
  </si>
  <si>
    <t>papan plang posyandu rt.46</t>
  </si>
  <si>
    <t xml:space="preserve">Jumblah setelah potong pajak </t>
  </si>
  <si>
    <t>RT.12,15,16,31,14,17</t>
  </si>
  <si>
    <t>RT.50,51,52,56,60</t>
  </si>
  <si>
    <t>RT.21,23,24,25,45,46</t>
  </si>
  <si>
    <t xml:space="preserve">Jumlah setelah pajak </t>
  </si>
  <si>
    <t>RT.01.02.03,05,06</t>
  </si>
  <si>
    <t xml:space="preserve"> </t>
  </si>
  <si>
    <t xml:space="preserve">T  </t>
  </si>
  <si>
    <t>PPH 22</t>
  </si>
  <si>
    <t>PPH 23</t>
  </si>
  <si>
    <t xml:space="preserve">REKAPITULASI SARPRAS DAN PEMBERDAYAAN </t>
  </si>
  <si>
    <t>NO</t>
  </si>
  <si>
    <t>TAHAP</t>
  </si>
  <si>
    <t>KEGIATAN</t>
  </si>
  <si>
    <t xml:space="preserve">JUMBLAH </t>
  </si>
  <si>
    <t>TAHAP I</t>
  </si>
  <si>
    <t xml:space="preserve">TAHAP II </t>
  </si>
  <si>
    <t xml:space="preserve">TAHAP I </t>
  </si>
  <si>
    <t>TU ( SARPRAS )</t>
  </si>
  <si>
    <t>TU DAN LS ( SARPRAS )</t>
  </si>
  <si>
    <t xml:space="preserve">TU (PEMBERDAYAAN) </t>
  </si>
  <si>
    <t>TAHAP 3</t>
  </si>
  <si>
    <t>TAHAP  3</t>
  </si>
  <si>
    <t>Pengadaan Mesin Pemadam Kebakaran RT. 04</t>
  </si>
  <si>
    <t>Pengadaan Alat Pemadam Ringan ( Apar ) RT. 04</t>
  </si>
  <si>
    <t>Pengadaan Sapras Dasawisma RT. 04</t>
  </si>
  <si>
    <t>Pengadaan Alat Posyandu R. 04</t>
  </si>
  <si>
    <t>Pengadaan Mesin Pemotong Rumput R. 04</t>
  </si>
  <si>
    <t>Pengadaan Lampu Penerang Jalan RT. 04</t>
  </si>
  <si>
    <t>Pengadaan Sarana Pendukung PAUD RT. 04</t>
  </si>
  <si>
    <t>paket</t>
  </si>
  <si>
    <t>unit</t>
  </si>
  <si>
    <t>titik</t>
  </si>
  <si>
    <t>Perbaikan Jembatan Kayu Gg. Jabal Nur 2 RT. 10</t>
  </si>
  <si>
    <t>Perbaikan Jembatan jalan lingkungan RT. 10</t>
  </si>
  <si>
    <t>Perbaikan Jembatan gorong2 jalan lingkungan RT. 10</t>
  </si>
  <si>
    <t>Perbaikan Gapura Gg. Jabal Nur RT. 10</t>
  </si>
  <si>
    <t>Pemeliharaan Langgar RT. 10</t>
  </si>
  <si>
    <t>Perbaikan Drainase  pengecoran lubang parit RT. 10</t>
  </si>
  <si>
    <t>Pembelian Kursi Plastik RT. 10</t>
  </si>
  <si>
    <t>Pengadaan Sapras Dasawisma RT. 10</t>
  </si>
  <si>
    <t>Pengadaan Lampu Penerang Jalan ( Soalr sel ) RT. 10</t>
  </si>
  <si>
    <t>buah</t>
  </si>
  <si>
    <t>Pembelian alat tenis meja RT. 10</t>
  </si>
  <si>
    <t>Pengadaan Alat Kebersihan RT. 11</t>
  </si>
  <si>
    <t>Pengadaan Kursi Plastik RT. 11</t>
  </si>
  <si>
    <t>Pengadaan Mesin Potong Rumput RT. 11</t>
  </si>
  <si>
    <t>Pengadaan Sound System RT. 11</t>
  </si>
  <si>
    <t>Pengadaan Piring Rotan RT. 11</t>
  </si>
  <si>
    <t>Pengadaan Terpal Plastik RT. 11</t>
  </si>
  <si>
    <t>Pengadaan Gerobak Sampah RT. 11</t>
  </si>
  <si>
    <t>Pengadaan Kaos Olahraga RT. 11</t>
  </si>
  <si>
    <t>bulan</t>
  </si>
  <si>
    <t>pcs</t>
  </si>
  <si>
    <t>Pengadaan Alat Tes Kesehatan Posyandu RT. 18</t>
  </si>
  <si>
    <t>Pengadaan Tabung Apar RT. 13</t>
  </si>
  <si>
    <t>Pengadaan Kursi Plastik RT. 13</t>
  </si>
  <si>
    <t>Pengadaan CCTV RT. 19</t>
  </si>
  <si>
    <t>Pembuatan Parit RT. 18</t>
  </si>
  <si>
    <t>M1</t>
  </si>
  <si>
    <t>Perbaikan Parit RT. 20</t>
  </si>
  <si>
    <t>Pengecatan Pos Kamling RT. 20</t>
  </si>
  <si>
    <t>Konsumsi kerjabakti RT. 20</t>
  </si>
  <si>
    <t>Pengadaan Genset Listrik RT. 20</t>
  </si>
  <si>
    <t>Pengadaan CCTV RT. 20</t>
  </si>
  <si>
    <t>Pengadaan Tabung Appar RT. 20</t>
  </si>
  <si>
    <t>Pengadaan Taman TOGA RT. 20</t>
  </si>
  <si>
    <t>Pengadaan Papan Plang Posyandu RT. 20</t>
  </si>
  <si>
    <t>Pengadaan Hambal Plastik RT. 20</t>
  </si>
  <si>
    <t>Pembelian Termometer RT. 20</t>
  </si>
  <si>
    <t>Pembelian Alat  Ukur 3 in 1 RT. 20</t>
  </si>
  <si>
    <t>Papan Timbang bada elektrik RT. 20</t>
  </si>
  <si>
    <t>Alat Statur ukur tinggi badan RT. 20</t>
  </si>
  <si>
    <t>Pembelian Easy Touch RT. 20</t>
  </si>
  <si>
    <t>Pengadaan Selang Pompa kebakaran portable RT. 20</t>
  </si>
  <si>
    <t>Pembelian alat makan RT. 20</t>
  </si>
  <si>
    <t>Mesin Gerinda tangan RT. 20</t>
  </si>
  <si>
    <t>Mesin Roter trimmer RT. 20</t>
  </si>
  <si>
    <t>Pengadaan sound systen portable RT. 20</t>
  </si>
  <si>
    <t>Perbaikan Parit Gang 7 RT. 22</t>
  </si>
  <si>
    <t>Perbaikan Drainase RT. 22</t>
  </si>
  <si>
    <t>Pembelian Cangkul RT. 22</t>
  </si>
  <si>
    <t>Pembelian Arco RT. 22</t>
  </si>
  <si>
    <t>Konsumsi Kerjabakti RT. 22</t>
  </si>
  <si>
    <t>Pengadaan CCTV RT. 22</t>
  </si>
  <si>
    <t>Pembelian Pot Bunga RT. 22</t>
  </si>
  <si>
    <t>Pembelian Hambal Plastik RT. 22</t>
  </si>
  <si>
    <t>Pengadaan Taman TOGA RT&gt; 22</t>
  </si>
  <si>
    <t>Pembelian Kursi Roda RT. 22</t>
  </si>
  <si>
    <t>Pembelian thermometer RT. 22</t>
  </si>
  <si>
    <t>Pembelian Alat ukur 3in1 RT. 22</t>
  </si>
  <si>
    <t>Pembelian Easy Touch RT. 22</t>
  </si>
  <si>
    <t>Umbul-umbul RT. 22</t>
  </si>
  <si>
    <t>bh</t>
  </si>
  <si>
    <t>Perbaikan jalan Cor lorong 1 RT. 29</t>
  </si>
  <si>
    <t>Perbaikan parit lorong 2 RT. 29</t>
  </si>
  <si>
    <t>Perbaikan gorong2 lorong 5</t>
  </si>
  <si>
    <t>Renovasi WC Komunal RT. 29</t>
  </si>
  <si>
    <t>Perbaikan jalan setapak Cor lorong 5 RT. 29</t>
  </si>
  <si>
    <t>Perbaikan parit langgar At Taqwa RT. 29</t>
  </si>
  <si>
    <t>Konsumsi kerjabakti RT. 29</t>
  </si>
  <si>
    <t>Pengadaan Taman TOGA RT. 29</t>
  </si>
  <si>
    <t>Pembelian Pot RT. 29</t>
  </si>
  <si>
    <t>Pembelian Termometer RT. 29</t>
  </si>
  <si>
    <t>Pembelian lat ukur 3in1 RT. 29</t>
  </si>
  <si>
    <t>Pembelian Easy Touch RT. 29</t>
  </si>
  <si>
    <t>Pemgadaan dan pemeliharaan lampu jalan RT. 29</t>
  </si>
  <si>
    <t>Pengadaan CCTV RT. 29</t>
  </si>
  <si>
    <t>Konsumsi kerjabakti RT. 44</t>
  </si>
  <si>
    <t>Pengadaan sound system RT. 44</t>
  </si>
  <si>
    <t>Pengadaan CCTV RT. 44</t>
  </si>
  <si>
    <t>Pengadaan tabung apar RT. 44</t>
  </si>
  <si>
    <t>Pengadaan Taman TOGA RT. 44</t>
  </si>
  <si>
    <t>Pengadaan Seragam dasawisma RT. 44</t>
  </si>
  <si>
    <t>Pembelian Tensimeter RT. 44</t>
  </si>
  <si>
    <t>Pembelian alat ukur 3in1 RT. 44</t>
  </si>
  <si>
    <t>Pembelian Easy Touch RT. 44</t>
  </si>
  <si>
    <t>Papan Timbang bada elektrik RT. 44</t>
  </si>
  <si>
    <t>Alat staur ukur tinggi badan RT. 44</t>
  </si>
  <si>
    <t>Pengadaan alat peraga Taman kanak2  RT. 44</t>
  </si>
  <si>
    <t>Pembangunan Gapura Gang Ramania RT. 47</t>
  </si>
  <si>
    <t>Perbaikan jalan setapak Gg. Ramania 2RT. 47</t>
  </si>
  <si>
    <t>Perbaikan Jalan GG. Ramania 2 RT. 47</t>
  </si>
  <si>
    <t>Pembangunan Portal Gang besi depan posyandu RT. 47</t>
  </si>
  <si>
    <t>Konsumsi kerjabakti RT. 47</t>
  </si>
  <si>
    <t>Pengadaan Taman TOGA RT. 47</t>
  </si>
  <si>
    <t>Pengadaan seragam Tim Futsal RT. 47</t>
  </si>
  <si>
    <t>Pembelian CCTV R. 47</t>
  </si>
  <si>
    <t>Pengadaan kabel + Lampu jalan RT. 47</t>
  </si>
  <si>
    <t>Perbaikan Drainase RT. 48</t>
  </si>
  <si>
    <t>Perbaikan Turap RT. 48</t>
  </si>
  <si>
    <t>Perbaikan turap jalan ramania RT. 48</t>
  </si>
  <si>
    <t>Pembelian cangkul RT. 48</t>
  </si>
  <si>
    <t>Pembelian Arco RT. 48</t>
  </si>
  <si>
    <t>Konsumsi kerjabakti RT. 49</t>
  </si>
  <si>
    <t>Pengadaan Taman TOGA RT. 48</t>
  </si>
  <si>
    <t>Pembelian Kursi Roda RT. 48</t>
  </si>
  <si>
    <t>Pembelian Thermometer RT. 48</t>
  </si>
  <si>
    <t>Konsumsi kerjabakti RT. 48</t>
  </si>
  <si>
    <t>Pembelian alat ukur 3in1 RT. 48</t>
  </si>
  <si>
    <t>Pembelian Easy Touch RT. 48</t>
  </si>
  <si>
    <t>Pengadaan Gerobak RT. 48</t>
  </si>
  <si>
    <t>Pembangunan Box Jembatan Cor RT. 49</t>
  </si>
  <si>
    <t>Pengadaan alat krrjabakti RT. 49</t>
  </si>
  <si>
    <t>Pembelian CCTV RT. 49</t>
  </si>
  <si>
    <t>Pengadaan Tabung apar RT. 49</t>
  </si>
  <si>
    <t>Pengadaan Taman TOGA RT. 49</t>
  </si>
  <si>
    <t>Pembelian termometer RT. 49</t>
  </si>
  <si>
    <t>Pembelian alat ukur 3in1 RT. 49</t>
  </si>
  <si>
    <t>Pembelian Easy Touch RT. 49</t>
  </si>
  <si>
    <t>Alat staur ukur tinggi badan RT. 49</t>
  </si>
  <si>
    <t>Papan Timbang badan elektrik RT. 49</t>
  </si>
  <si>
    <t>Peralatan Edukasi TK Kholifah RT. 49</t>
  </si>
  <si>
    <t>Peralatan Edukasi TK Al Hijrah RT. 49</t>
  </si>
  <si>
    <t xml:space="preserve">REKAPITULASI ANGGARAN POKMAS  BANGKIT JAYA SIDODADI </t>
  </si>
  <si>
    <t xml:space="preserve">REKAPITULASI ANGGARAN POKMAS SIDODADI MANDIRI </t>
  </si>
  <si>
    <t>REKAPITULASI ANGGARAN POKMAS  BANGKIT JAYA SIDODADI</t>
  </si>
  <si>
    <t>REKAPITULASI ANGGARAN POKMAS  SIDODADI MANDIRI</t>
  </si>
  <si>
    <t>Makan Minum Kerja Bakti RT. 32</t>
  </si>
  <si>
    <t>Pengadaan Tenda RT. 32</t>
  </si>
  <si>
    <t>Pengadaan Tenda RT. 39</t>
  </si>
  <si>
    <t>Pengadaan panggung RT. 32</t>
  </si>
  <si>
    <t>Pengadaan Speaker Aktif RT. 32</t>
  </si>
  <si>
    <t>Cor Jalan Lingkungan RT. 34</t>
  </si>
  <si>
    <t>Makan Minum Kerja Bakti RT. 34</t>
  </si>
  <si>
    <t>Makan Minum Kerja Bakti RT. 54</t>
  </si>
  <si>
    <t>Pengadaan Selang Portable RT. 34</t>
  </si>
  <si>
    <t>Pengadaan Terpal Tenda RT. 34</t>
  </si>
  <si>
    <t>Kursi Posyandu RT. 34</t>
  </si>
  <si>
    <t>Tongkat Bantu Jalan RT. 34</t>
  </si>
  <si>
    <t>Makan Minum Kerja Bakti RT. 39</t>
  </si>
  <si>
    <t>Pengadaan Kursi Plastik RT. 39</t>
  </si>
  <si>
    <t>Pengadaan Meja RT. 39</t>
  </si>
  <si>
    <t>Semenisasi Jalan Lingkungan RT. 39</t>
  </si>
  <si>
    <t>Semenisasi / Cor Jalan Lingkungan RT. 40</t>
  </si>
  <si>
    <t>Makan Minum Kerja Bakti RT. 40</t>
  </si>
  <si>
    <t>Bola Lampu Jalan LED RT. 40</t>
  </si>
  <si>
    <t>Pengadaan Terpal RT. 40</t>
  </si>
  <si>
    <t>Pengadaan Speaker RT. 40</t>
  </si>
  <si>
    <t>Pengadaan Bendera dan Umbul2 RT. 40</t>
  </si>
  <si>
    <t>Alat Cek Gula Darah RT. 40</t>
  </si>
  <si>
    <t>Alat Cek Tensimeter Digital RT. 40</t>
  </si>
  <si>
    <t>Tongkat Bantu Jalan RT. 40</t>
  </si>
  <si>
    <t>Pengadaan CCTV RT. 41</t>
  </si>
  <si>
    <t>Makan Minum Kerja Bakti RT. 41</t>
  </si>
  <si>
    <t>Pengadaan Tenda RT. 41</t>
  </si>
  <si>
    <t>Pengadaan Kursi Plastik RT. 41</t>
  </si>
  <si>
    <t>Pengadaan Speaker Aktif RT. 41</t>
  </si>
  <si>
    <t>Pengadaan Bendera dan Umbul2 RT. 41</t>
  </si>
  <si>
    <t xml:space="preserve">REKAPITULASI ANGGARAN POKMAS  CEMPAKA </t>
  </si>
  <si>
    <t>Makan Minum Kerja Bakti RT. 53</t>
  </si>
  <si>
    <t>Pengadaan mesin  Pemotong Rumput RT. 53</t>
  </si>
  <si>
    <t>Pengadaan Alat Semprot Rumput RT. 53</t>
  </si>
  <si>
    <t>Pengadaan Perlengkapan 17 Agustus RT. 53</t>
  </si>
  <si>
    <t>Pengadaan Speaker Portable RT. 53</t>
  </si>
  <si>
    <t>Pengadaan sapras RT 54</t>
  </si>
  <si>
    <t>Pengadaan sapras Kegiatan Kerja Bakti RT. 54</t>
  </si>
  <si>
    <t>Pangadaan CCTV RT. 54</t>
  </si>
  <si>
    <t>Semenisasi Jalan RT. 55</t>
  </si>
  <si>
    <t>Makan Minum Kerja Banti RT. 55</t>
  </si>
  <si>
    <t>Pengadaan Speaker Portable RT. 55</t>
  </si>
  <si>
    <t>Makan Minum Kerja Bakti RT. 59</t>
  </si>
  <si>
    <t>Pengadaan Chainshaw RT. 59</t>
  </si>
  <si>
    <t>Pengadaan Speaker Portable RT. 59</t>
  </si>
  <si>
    <t>Makan Minum Kerja Bakti RT. 57</t>
  </si>
  <si>
    <t>Pengadaan Perlengkapan 17 Agustus RT. 57</t>
  </si>
  <si>
    <t>Pengadaan Chainshaw RT. 57</t>
  </si>
  <si>
    <t>Pengadaan Speaker Portable RT. 57</t>
  </si>
  <si>
    <t>Pengadaan Mesin  Pemotong Rumput RT. 57</t>
  </si>
  <si>
    <t>Perlengkapan Kerja Bakti RT. 57</t>
  </si>
  <si>
    <t>Drainase RT. 57</t>
  </si>
  <si>
    <t>Pengadaan CCTV RT. 59</t>
  </si>
  <si>
    <t>Mesin Potong Rumput RT. 59</t>
  </si>
  <si>
    <t>Alat Semprot Rumput RT. 59</t>
  </si>
  <si>
    <t>Pengadaan Gerobak Sampah RT. 59</t>
  </si>
  <si>
    <t>Peralatan Kerja Bakti RT. 59</t>
  </si>
  <si>
    <t>Pengadaan Peerlengkapan 17 Agustus RT. 59</t>
  </si>
  <si>
    <t>Pengadaan Bor Listrik RT. 59</t>
  </si>
  <si>
    <t>Ketam Listrik RT. 59</t>
  </si>
  <si>
    <t>Tabung Appar RT. 59</t>
  </si>
  <si>
    <t>Makan Minum Kerja Bakti RT. 11</t>
  </si>
  <si>
    <t>Pengadaan Umbul2 RT. 11</t>
  </si>
  <si>
    <t>Pengadaan Meja Tenis Lengkap RT. 11</t>
  </si>
  <si>
    <t>Pengadaan tabung Appar RT. 11</t>
  </si>
  <si>
    <t>Pengadaan Alat habsy Dasawisma RT. 11</t>
  </si>
  <si>
    <t>Pengadaan sarana Umum RT. 11</t>
  </si>
  <si>
    <t>Pengadaan Al - Qur'an RT. 11</t>
  </si>
  <si>
    <t>Pengadaan Rehal ( tempat Al-Qur'an RT. 11</t>
  </si>
  <si>
    <t>Makan Minum Kerja Bakti RT. 13</t>
  </si>
  <si>
    <t>Speaker Aktif RT. 13</t>
  </si>
  <si>
    <t>Pengadaan Terpal  RT. 13</t>
  </si>
  <si>
    <t>Pengadaan Alat Posyandu RT. 13</t>
  </si>
  <si>
    <t>Pembuatan Tutup Parit Kayu Ulin RT. 13</t>
  </si>
  <si>
    <t>Makan Minum Kerja Bakti RT. 18</t>
  </si>
  <si>
    <t>Pengadaan Kaos Seragam Dasawisma RT. 18</t>
  </si>
  <si>
    <t>Pengadaan APE PAUD RT. 18</t>
  </si>
  <si>
    <t>Pengadaan Warless Speaker Aktif sarana warga RT. 18</t>
  </si>
  <si>
    <t>Pembuatan Parit/ Drainase  RT. 19</t>
  </si>
  <si>
    <t>Makan Minum Kerja Bakti RT. 19</t>
  </si>
  <si>
    <t>Pengadaan Kaos seragam Dasawisma RT. 19</t>
  </si>
  <si>
    <t>Kursi Plastik RT. 19</t>
  </si>
  <si>
    <t>Pengadaan Warless Speaker Aktif sarana warga RT. 19</t>
  </si>
  <si>
    <t>Pengadaan Tabung Appar RT. 19</t>
  </si>
  <si>
    <t>Gapura  RT. 53</t>
  </si>
  <si>
    <t>Gapura  RT. 54</t>
  </si>
  <si>
    <t>TOTAL</t>
  </si>
  <si>
    <t>T O T A L</t>
  </si>
  <si>
    <t>-</t>
  </si>
  <si>
    <t>RT. 20, 22, 29, 47, 48</t>
  </si>
  <si>
    <t>RT. 04, 10</t>
  </si>
  <si>
    <t>RT.  53, 54, 55, 57. 59</t>
  </si>
  <si>
    <t>note: RT. 59 tidak ada pengerjaan Fisik</t>
  </si>
  <si>
    <t>Makan minum Kerja Bakti RT. 04</t>
  </si>
  <si>
    <t>Makan Minum Kerja Bakti RT. 10</t>
  </si>
  <si>
    <t>note : RT. 04 tidak ada pengerjaan Fisik</t>
  </si>
  <si>
    <t>Pemeliharaan LPJ Lingkungan RT. 32</t>
  </si>
  <si>
    <t>RT.  32,34, 39, 40, 41</t>
  </si>
  <si>
    <t>LPJ Lingkungan Tiang Besi RT. 41</t>
  </si>
  <si>
    <t>RT. 11, 13, 18, 19</t>
  </si>
  <si>
    <t>Perbaikan gorong2 lorong 5 RT. 20</t>
  </si>
  <si>
    <t>Tiang Gantungan Tempat sampah RT. 44</t>
  </si>
  <si>
    <t>RT. 20,22,29, 44, 47, 48, 49</t>
  </si>
  <si>
    <t>RT. 32, 34, 40, 41</t>
  </si>
  <si>
    <t>RT. 53, 54, 55, 57 59</t>
  </si>
  <si>
    <t>Pengadaan Meja, Kursi, Lemari, Kipas Angin Kantor TPA/TPQ RT 18</t>
  </si>
  <si>
    <t>RT. 11, 13,  18, 19</t>
  </si>
  <si>
    <t>pokmas / rt</t>
  </si>
  <si>
    <t xml:space="preserve">REKAPITULASI SARPRAS </t>
  </si>
  <si>
    <t>75.000.000</t>
  </si>
  <si>
    <t>15.000.000</t>
  </si>
  <si>
    <t>RT. 20, 22, 29, 44,47, 48,49</t>
  </si>
  <si>
    <t>BATU LUMPANG</t>
  </si>
  <si>
    <t>CEMPAKA</t>
  </si>
  <si>
    <t>BANGKIT JAYA SIDODADI</t>
  </si>
  <si>
    <t>SIDODADI MANDIRI</t>
  </si>
  <si>
    <t>SIDODADI BERSATU</t>
  </si>
  <si>
    <t xml:space="preserve"> BATU LUMPANG</t>
  </si>
  <si>
    <t>BANGKIT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</si>
</sst>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#,##0;[Red]#,##0"/>
    <numFmt numFmtId="167" formatCode="_(* #,##0_);_(* \(#,##0\);_(* &quot;-&quot;??_);_(@_)"/>
    <numFmt numFmtId="168" formatCode="_([$Rp-421]* #,##0_);_([$Rp-421]* \(#,##0\);_([$Rp-421]* &quot;-&quot;_);_(@_)"/>
  </numFmts>
  <fonts count="3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29" fillId="0" borderId="0" applyFont="0" applyFill="0" applyBorder="0" applyAlignment="0" applyProtection="0"/>
  </cellStyleXfs>
  <cellXfs count="367">
    <xf numFmtId="0" fontId="0" fillId="0" borderId="0" xfId="0"/>
    <xf numFmtId="0" fontId="22" fillId="0" borderId="2" xfId="0" applyFont="1" applyBorder="1"/>
    <xf numFmtId="164" fontId="0" fillId="0" borderId="0" xfId="0" applyNumberFormat="1"/>
    <xf numFmtId="0" fontId="26" fillId="0" borderId="0" xfId="0" applyFont="1"/>
    <xf numFmtId="0" fontId="25" fillId="0" borderId="0" xfId="0" applyFont="1"/>
    <xf numFmtId="166" fontId="0" fillId="0" borderId="0" xfId="0" applyNumberFormat="1"/>
    <xf numFmtId="164" fontId="18" fillId="0" borderId="0" xfId="0" applyNumberFormat="1" applyFont="1"/>
    <xf numFmtId="0" fontId="17" fillId="0" borderId="0" xfId="0" applyFont="1"/>
    <xf numFmtId="164" fontId="25" fillId="0" borderId="0" xfId="0" applyNumberFormat="1" applyFont="1"/>
    <xf numFmtId="0" fontId="19" fillId="0" borderId="2" xfId="0" applyFont="1" applyBorder="1" applyAlignment="1">
      <alignment horizontal="center"/>
    </xf>
    <xf numFmtId="164" fontId="20" fillId="0" borderId="0" xfId="0" applyNumberFormat="1" applyFont="1"/>
    <xf numFmtId="0" fontId="0" fillId="0" borderId="1" xfId="0" applyBorder="1" applyAlignment="1">
      <alignment horizontal="center" vertical="center"/>
    </xf>
    <xf numFmtId="164" fontId="22" fillId="0" borderId="0" xfId="0" applyNumberFormat="1" applyFont="1"/>
    <xf numFmtId="0" fontId="16" fillId="0" borderId="0" xfId="0" applyFont="1" applyAlignment="1">
      <alignment horizontal="center"/>
    </xf>
    <xf numFmtId="164" fontId="22" fillId="0" borderId="0" xfId="0" applyNumberFormat="1" applyFont="1" applyAlignment="1">
      <alignment wrapText="1"/>
    </xf>
    <xf numFmtId="164" fontId="20" fillId="0" borderId="0" xfId="0" applyNumberFormat="1" applyFont="1" applyAlignment="1">
      <alignment wrapText="1"/>
    </xf>
    <xf numFmtId="164" fontId="24" fillId="0" borderId="0" xfId="0" applyNumberFormat="1" applyFont="1" applyAlignment="1">
      <alignment wrapText="1"/>
    </xf>
    <xf numFmtId="0" fontId="22" fillId="0" borderId="2" xfId="0" applyFont="1" applyBorder="1" applyAlignment="1">
      <alignment horizontal="center" vertical="center"/>
    </xf>
    <xf numFmtId="164" fontId="19" fillId="0" borderId="2" xfId="0" applyNumberFormat="1" applyFont="1" applyBorder="1"/>
    <xf numFmtId="0" fontId="19" fillId="0" borderId="2" xfId="0" applyFont="1" applyBorder="1"/>
    <xf numFmtId="164" fontId="19" fillId="0" borderId="3" xfId="0" applyNumberFormat="1" applyFont="1" applyBorder="1"/>
    <xf numFmtId="0" fontId="2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5" fontId="19" fillId="0" borderId="2" xfId="0" applyNumberFormat="1" applyFont="1" applyBorder="1"/>
    <xf numFmtId="0" fontId="16" fillId="0" borderId="4" xfId="0" applyFont="1" applyBorder="1" applyAlignment="1">
      <alignment horizontal="center"/>
    </xf>
    <xf numFmtId="164" fontId="24" fillId="0" borderId="5" xfId="0" applyNumberFormat="1" applyFont="1" applyBorder="1" applyAlignment="1">
      <alignment wrapText="1"/>
    </xf>
    <xf numFmtId="164" fontId="22" fillId="0" borderId="5" xfId="0" applyNumberFormat="1" applyFont="1" applyBorder="1" applyAlignment="1">
      <alignment wrapText="1"/>
    </xf>
    <xf numFmtId="164" fontId="20" fillId="0" borderId="5" xfId="0" applyNumberFormat="1" applyFont="1" applyBorder="1" applyAlignment="1">
      <alignment wrapText="1"/>
    </xf>
    <xf numFmtId="164" fontId="20" fillId="0" borderId="6" xfId="0" applyNumberFormat="1" applyFont="1" applyBorder="1"/>
    <xf numFmtId="0" fontId="0" fillId="0" borderId="2" xfId="0" applyBorder="1"/>
    <xf numFmtId="0" fontId="15" fillId="2" borderId="2" xfId="0" applyFont="1" applyFill="1" applyBorder="1" applyAlignment="1">
      <alignment vertical="center" wrapText="1"/>
    </xf>
    <xf numFmtId="0" fontId="27" fillId="0" borderId="2" xfId="0" applyFont="1" applyBorder="1" applyAlignment="1">
      <alignment wrapText="1"/>
    </xf>
    <xf numFmtId="0" fontId="27" fillId="0" borderId="2" xfId="0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19" fillId="2" borderId="2" xfId="0" applyFont="1" applyFill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31" fillId="0" borderId="2" xfId="0" applyFont="1" applyBorder="1" applyAlignment="1">
      <alignment horizontal="left" vertical="center"/>
    </xf>
    <xf numFmtId="0" fontId="31" fillId="3" borderId="2" xfId="0" applyFont="1" applyFill="1" applyBorder="1" applyAlignment="1">
      <alignment vertical="center"/>
    </xf>
    <xf numFmtId="0" fontId="32" fillId="3" borderId="2" xfId="0" applyFont="1" applyFill="1" applyBorder="1" applyAlignment="1">
      <alignment vertical="center" wrapText="1"/>
    </xf>
    <xf numFmtId="167" fontId="0" fillId="0" borderId="2" xfId="1" applyNumberFormat="1" applyFont="1" applyBorder="1"/>
    <xf numFmtId="0" fontId="0" fillId="0" borderId="2" xfId="0" applyBorder="1" applyAlignment="1">
      <alignment horizontal="center" vertical="center"/>
    </xf>
    <xf numFmtId="167" fontId="0" fillId="0" borderId="2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167" fontId="32" fillId="0" borderId="2" xfId="0" applyNumberFormat="1" applyFon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32" fillId="3" borderId="14" xfId="0" applyFont="1" applyFill="1" applyBorder="1" applyAlignment="1">
      <alignment vertical="center" wrapText="1"/>
    </xf>
    <xf numFmtId="167" fontId="0" fillId="0" borderId="14" xfId="1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7" fontId="0" fillId="0" borderId="14" xfId="0" applyNumberFormat="1" applyBorder="1" applyAlignment="1">
      <alignment horizontal="center" vertical="center"/>
    </xf>
    <xf numFmtId="0" fontId="0" fillId="0" borderId="14" xfId="0" applyBorder="1"/>
    <xf numFmtId="0" fontId="14" fillId="0" borderId="14" xfId="0" applyFont="1" applyBorder="1" applyAlignment="1">
      <alignment vertical="center"/>
    </xf>
    <xf numFmtId="167" fontId="0" fillId="0" borderId="14" xfId="1" applyNumberFormat="1" applyFont="1" applyBorder="1" applyAlignment="1">
      <alignment vertical="center"/>
    </xf>
    <xf numFmtId="0" fontId="32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167" fontId="0" fillId="0" borderId="2" xfId="1" applyNumberFormat="1" applyFont="1" applyBorder="1" applyAlignment="1">
      <alignment horizontal="left" vertical="center"/>
    </xf>
    <xf numFmtId="167" fontId="0" fillId="0" borderId="2" xfId="0" applyNumberFormat="1" applyBorder="1" applyAlignment="1">
      <alignment horizontal="left" vertical="center"/>
    </xf>
    <xf numFmtId="0" fontId="31" fillId="3" borderId="2" xfId="0" applyFont="1" applyFill="1" applyBorder="1" applyAlignment="1">
      <alignment horizontal="left" vertical="center"/>
    </xf>
    <xf numFmtId="0" fontId="32" fillId="3" borderId="14" xfId="0" applyFont="1" applyFill="1" applyBorder="1" applyAlignment="1">
      <alignment horizontal="left" vertical="center" wrapText="1"/>
    </xf>
    <xf numFmtId="167" fontId="0" fillId="0" borderId="14" xfId="1" applyNumberFormat="1" applyFont="1" applyBorder="1" applyAlignment="1">
      <alignment horizontal="left" vertical="center"/>
    </xf>
    <xf numFmtId="167" fontId="32" fillId="0" borderId="2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7" fontId="13" fillId="0" borderId="2" xfId="1" applyNumberFormat="1" applyFont="1" applyBorder="1" applyAlignment="1">
      <alignment horizontal="center" vertical="center"/>
    </xf>
    <xf numFmtId="167" fontId="22" fillId="0" borderId="2" xfId="0" applyNumberFormat="1" applyFont="1" applyBorder="1" applyAlignment="1">
      <alignment horizontal="center" vertical="center" wrapText="1"/>
    </xf>
    <xf numFmtId="167" fontId="12" fillId="0" borderId="2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 wrapText="1"/>
    </xf>
    <xf numFmtId="167" fontId="12" fillId="0" borderId="2" xfId="1" applyNumberFormat="1" applyFont="1" applyBorder="1" applyAlignment="1">
      <alignment horizontal="center" vertical="center" wrapText="1"/>
    </xf>
    <xf numFmtId="167" fontId="12" fillId="0" borderId="2" xfId="1" applyNumberFormat="1" applyFont="1" applyBorder="1"/>
    <xf numFmtId="167" fontId="11" fillId="0" borderId="2" xfId="1" applyNumberFormat="1" applyFont="1" applyBorder="1" applyAlignment="1">
      <alignment horizontal="center" vertical="center"/>
    </xf>
    <xf numFmtId="167" fontId="11" fillId="0" borderId="2" xfId="1" applyNumberFormat="1" applyFont="1" applyBorder="1" applyAlignment="1">
      <alignment horizontal="right" vertical="center"/>
    </xf>
    <xf numFmtId="167" fontId="11" fillId="0" borderId="2" xfId="1" applyNumberFormat="1" applyFont="1" applyBorder="1" applyAlignment="1">
      <alignment horizontal="right" vertical="center" wrapText="1"/>
    </xf>
    <xf numFmtId="167" fontId="11" fillId="0" borderId="2" xfId="1" applyNumberFormat="1" applyFont="1" applyBorder="1"/>
    <xf numFmtId="167" fontId="11" fillId="0" borderId="2" xfId="1" applyNumberFormat="1" applyFont="1" applyBorder="1" applyAlignment="1">
      <alignment vertical="center"/>
    </xf>
    <xf numFmtId="167" fontId="11" fillId="0" borderId="2" xfId="0" applyNumberFormat="1" applyFont="1" applyBorder="1" applyAlignment="1">
      <alignment vertical="center"/>
    </xf>
    <xf numFmtId="167" fontId="11" fillId="0" borderId="2" xfId="1" applyNumberFormat="1" applyFont="1" applyBorder="1" applyAlignment="1">
      <alignment horizontal="right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7" fontId="1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4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164" fontId="20" fillId="6" borderId="2" xfId="0" applyNumberFormat="1" applyFont="1" applyFill="1" applyBorder="1" applyAlignment="1">
      <alignment wrapText="1"/>
    </xf>
    <xf numFmtId="0" fontId="22" fillId="6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0" fillId="0" borderId="15" xfId="0" applyBorder="1"/>
    <xf numFmtId="0" fontId="34" fillId="0" borderId="0" xfId="0" applyFont="1"/>
    <xf numFmtId="0" fontId="0" fillId="0" borderId="16" xfId="0" applyBorder="1"/>
    <xf numFmtId="0" fontId="34" fillId="0" borderId="16" xfId="0" applyFont="1" applyBorder="1"/>
    <xf numFmtId="0" fontId="6" fillId="0" borderId="0" xfId="0" applyFont="1"/>
    <xf numFmtId="0" fontId="21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/>
    </xf>
    <xf numFmtId="167" fontId="0" fillId="6" borderId="2" xfId="1" applyNumberFormat="1" applyFont="1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19" fillId="6" borderId="2" xfId="0" applyFont="1" applyFill="1" applyBorder="1" applyAlignment="1">
      <alignment horizontal="center" vertical="center"/>
    </xf>
    <xf numFmtId="167" fontId="33" fillId="6" borderId="2" xfId="1" applyNumberFormat="1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167" fontId="0" fillId="6" borderId="2" xfId="1" applyNumberFormat="1" applyFont="1" applyFill="1" applyBorder="1"/>
    <xf numFmtId="167" fontId="20" fillId="6" borderId="2" xfId="0" applyNumberFormat="1" applyFont="1" applyFill="1" applyBorder="1"/>
    <xf numFmtId="0" fontId="20" fillId="6" borderId="2" xfId="0" applyFont="1" applyFill="1" applyBorder="1"/>
    <xf numFmtId="0" fontId="8" fillId="0" borderId="2" xfId="0" applyFont="1" applyBorder="1" applyAlignment="1">
      <alignment horizontal="center" vertical="center"/>
    </xf>
    <xf numFmtId="0" fontId="0" fillId="6" borderId="2" xfId="0" applyFill="1" applyBorder="1"/>
    <xf numFmtId="168" fontId="0" fillId="0" borderId="2" xfId="0" applyNumberFormat="1" applyBorder="1"/>
    <xf numFmtId="168" fontId="21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7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167" fontId="5" fillId="0" borderId="2" xfId="1" applyNumberFormat="1" applyFont="1" applyBorder="1" applyAlignment="1">
      <alignment horizontal="right" vertical="center"/>
    </xf>
    <xf numFmtId="167" fontId="5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0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167" fontId="0" fillId="0" borderId="7" xfId="1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/>
    <xf numFmtId="0" fontId="5" fillId="0" borderId="0" xfId="0" applyFont="1" applyAlignment="1">
      <alignment horizontal="left" vertical="center"/>
    </xf>
    <xf numFmtId="0" fontId="0" fillId="3" borderId="0" xfId="0" applyFill="1"/>
    <xf numFmtId="0" fontId="5" fillId="0" borderId="7" xfId="0" applyFont="1" applyBorder="1" applyAlignment="1">
      <alignment horizontal="left" vertical="center"/>
    </xf>
    <xf numFmtId="167" fontId="0" fillId="0" borderId="7" xfId="1" applyNumberFormat="1" applyFont="1" applyBorder="1" applyAlignment="1">
      <alignment horizontal="left" vertical="center"/>
    </xf>
    <xf numFmtId="167" fontId="0" fillId="0" borderId="7" xfId="0" applyNumberFormat="1" applyBorder="1" applyAlignment="1">
      <alignment horizontal="left" vertical="center"/>
    </xf>
    <xf numFmtId="167" fontId="0" fillId="0" borderId="0" xfId="1" applyNumberFormat="1" applyFont="1" applyBorder="1" applyAlignment="1">
      <alignment horizontal="left" vertical="center"/>
    </xf>
    <xf numFmtId="167" fontId="0" fillId="0" borderId="0" xfId="0" applyNumberForma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7" fontId="0" fillId="0" borderId="14" xfId="0" applyNumberFormat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0" borderId="21" xfId="0" applyFont="1" applyBorder="1" applyAlignment="1">
      <alignment horizontal="center" vertical="center"/>
    </xf>
    <xf numFmtId="167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67" fontId="5" fillId="0" borderId="14" xfId="1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5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167" fontId="21" fillId="0" borderId="23" xfId="0" applyNumberFormat="1" applyFont="1" applyBorder="1" applyAlignment="1">
      <alignment horizontal="center" vertical="center"/>
    </xf>
    <xf numFmtId="167" fontId="0" fillId="0" borderId="7" xfId="1" applyNumberFormat="1" applyFont="1" applyBorder="1" applyAlignment="1">
      <alignment horizontal="center" vertical="center"/>
    </xf>
    <xf numFmtId="167" fontId="5" fillId="0" borderId="2" xfId="1" quotePrefix="1" applyNumberFormat="1" applyFont="1" applyBorder="1" applyAlignment="1">
      <alignment horizontal="center" vertical="center"/>
    </xf>
    <xf numFmtId="167" fontId="21" fillId="0" borderId="23" xfId="1" applyNumberFormat="1" applyFont="1" applyBorder="1" applyAlignment="1">
      <alignment horizontal="center" vertical="center"/>
    </xf>
    <xf numFmtId="0" fontId="19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 wrapText="1"/>
    </xf>
    <xf numFmtId="164" fontId="19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164" fontId="19" fillId="0" borderId="3" xfId="0" applyNumberFormat="1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165" fontId="19" fillId="0" borderId="2" xfId="0" applyNumberFormat="1" applyFont="1" applyBorder="1" applyAlignment="1">
      <alignment vertical="center"/>
    </xf>
    <xf numFmtId="0" fontId="0" fillId="7" borderId="28" xfId="0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167" fontId="0" fillId="7" borderId="23" xfId="0" applyNumberFormat="1" applyFill="1" applyBorder="1" applyAlignment="1">
      <alignment vertical="center"/>
    </xf>
    <xf numFmtId="0" fontId="0" fillId="7" borderId="2" xfId="0" applyFill="1" applyBorder="1"/>
    <xf numFmtId="0" fontId="0" fillId="7" borderId="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7" fontId="0" fillId="4" borderId="2" xfId="1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7" fontId="0" fillId="4" borderId="2" xfId="1" applyNumberFormat="1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/>
    <xf numFmtId="167" fontId="0" fillId="4" borderId="2" xfId="0" applyNumberFormat="1" applyFill="1" applyBorder="1" applyAlignment="1">
      <alignment vertical="center"/>
    </xf>
    <xf numFmtId="167" fontId="0" fillId="4" borderId="2" xfId="0" applyNumberFormat="1" applyFill="1" applyBorder="1" applyAlignment="1">
      <alignment horizontal="center" vertical="center"/>
    </xf>
    <xf numFmtId="167" fontId="0" fillId="4" borderId="2" xfId="1" applyNumberFormat="1" applyFont="1" applyFill="1" applyBorder="1" applyAlignment="1">
      <alignment horizontal="right" vertical="center"/>
    </xf>
    <xf numFmtId="167" fontId="5" fillId="4" borderId="2" xfId="1" applyNumberFormat="1" applyFont="1" applyFill="1" applyBorder="1" applyAlignment="1">
      <alignment horizontal="right" vertical="center"/>
    </xf>
    <xf numFmtId="0" fontId="5" fillId="7" borderId="21" xfId="0" applyFont="1" applyFill="1" applyBorder="1" applyAlignment="1">
      <alignment horizontal="center" vertical="center"/>
    </xf>
    <xf numFmtId="167" fontId="5" fillId="7" borderId="23" xfId="1" applyNumberFormat="1" applyFont="1" applyFill="1" applyBorder="1" applyAlignment="1">
      <alignment vertical="center"/>
    </xf>
    <xf numFmtId="0" fontId="5" fillId="7" borderId="23" xfId="0" applyFont="1" applyFill="1" applyBorder="1" applyAlignment="1">
      <alignment horizontal="center" vertical="center"/>
    </xf>
    <xf numFmtId="167" fontId="5" fillId="7" borderId="23" xfId="0" applyNumberFormat="1" applyFont="1" applyFill="1" applyBorder="1" applyAlignment="1">
      <alignment vertical="center"/>
    </xf>
    <xf numFmtId="0" fontId="5" fillId="7" borderId="23" xfId="0" applyFont="1" applyFill="1" applyBorder="1"/>
    <xf numFmtId="167" fontId="5" fillId="7" borderId="23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0" xfId="0" applyFont="1"/>
    <xf numFmtId="164" fontId="35" fillId="0" borderId="0" xfId="0" applyNumberFormat="1" applyFont="1"/>
    <xf numFmtId="0" fontId="20" fillId="0" borderId="0" xfId="0" applyFont="1"/>
    <xf numFmtId="0" fontId="20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167" fontId="35" fillId="0" borderId="2" xfId="1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167" fontId="35" fillId="0" borderId="2" xfId="1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vertical="center"/>
    </xf>
    <xf numFmtId="0" fontId="35" fillId="7" borderId="14" xfId="0" applyFont="1" applyFill="1" applyBorder="1" applyAlignment="1">
      <alignment horizontal="center" vertical="center" wrapText="1"/>
    </xf>
    <xf numFmtId="167" fontId="35" fillId="7" borderId="14" xfId="1" applyNumberFormat="1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167" fontId="35" fillId="7" borderId="2" xfId="1" applyNumberFormat="1" applyFont="1" applyFill="1" applyBorder="1" applyAlignment="1">
      <alignment horizontal="center" vertical="center"/>
    </xf>
    <xf numFmtId="167" fontId="20" fillId="7" borderId="2" xfId="0" applyNumberFormat="1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vertical="center"/>
    </xf>
    <xf numFmtId="167" fontId="35" fillId="0" borderId="14" xfId="1" applyNumberFormat="1" applyFont="1" applyBorder="1" applyAlignment="1">
      <alignment horizontal="right" vertical="center"/>
    </xf>
    <xf numFmtId="0" fontId="35" fillId="0" borderId="14" xfId="0" applyFont="1" applyBorder="1" applyAlignment="1">
      <alignment horizontal="center" vertical="center"/>
    </xf>
    <xf numFmtId="167" fontId="35" fillId="0" borderId="14" xfId="1" applyNumberFormat="1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167" fontId="35" fillId="0" borderId="2" xfId="1" applyNumberFormat="1" applyFont="1" applyBorder="1" applyAlignment="1">
      <alignment vertical="center"/>
    </xf>
    <xf numFmtId="167" fontId="35" fillId="0" borderId="2" xfId="0" applyNumberFormat="1" applyFont="1" applyBorder="1" applyAlignment="1">
      <alignment vertical="center"/>
    </xf>
    <xf numFmtId="0" fontId="35" fillId="0" borderId="2" xfId="0" applyFont="1" applyBorder="1"/>
    <xf numFmtId="167" fontId="35" fillId="0" borderId="14" xfId="0" applyNumberFormat="1" applyFont="1" applyBorder="1" applyAlignment="1">
      <alignment vertical="center"/>
    </xf>
    <xf numFmtId="0" fontId="35" fillId="0" borderId="14" xfId="0" applyFont="1" applyBorder="1"/>
    <xf numFmtId="167" fontId="35" fillId="0" borderId="2" xfId="0" applyNumberFormat="1" applyFont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/>
    </xf>
    <xf numFmtId="167" fontId="35" fillId="0" borderId="14" xfId="1" applyNumberFormat="1" applyFont="1" applyBorder="1" applyAlignment="1">
      <alignment horizontal="center" vertical="center"/>
    </xf>
    <xf numFmtId="167" fontId="35" fillId="7" borderId="14" xfId="1" applyNumberFormat="1" applyFont="1" applyFill="1" applyBorder="1" applyAlignment="1">
      <alignment horizontal="center" vertical="center"/>
    </xf>
    <xf numFmtId="167" fontId="20" fillId="7" borderId="14" xfId="0" applyNumberFormat="1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left" vertical="center" wrapText="1"/>
    </xf>
    <xf numFmtId="167" fontId="35" fillId="0" borderId="14" xfId="1" applyNumberFormat="1" applyFont="1" applyBorder="1" applyAlignment="1">
      <alignment horizontal="center" vertical="center" wrapText="1"/>
    </xf>
    <xf numFmtId="167" fontId="35" fillId="0" borderId="14" xfId="0" applyNumberFormat="1" applyFont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167" fontId="35" fillId="7" borderId="2" xfId="0" applyNumberFormat="1" applyFont="1" applyFill="1" applyBorder="1" applyAlignment="1">
      <alignment horizontal="center" vertical="center" wrapText="1"/>
    </xf>
    <xf numFmtId="167" fontId="35" fillId="7" borderId="2" xfId="0" applyNumberFormat="1" applyFont="1" applyFill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167" fontId="35" fillId="0" borderId="7" xfId="1" applyNumberFormat="1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7" fontId="35" fillId="0" borderId="7" xfId="1" applyNumberFormat="1" applyFont="1" applyBorder="1" applyAlignment="1">
      <alignment horizontal="center" vertical="center"/>
    </xf>
    <xf numFmtId="0" fontId="35" fillId="0" borderId="7" xfId="0" applyFont="1" applyBorder="1" applyAlignment="1">
      <alignment horizontal="left" vertical="center"/>
    </xf>
    <xf numFmtId="167" fontId="35" fillId="0" borderId="7" xfId="1" applyNumberFormat="1" applyFont="1" applyBorder="1" applyAlignment="1">
      <alignment horizontal="left" vertical="center"/>
    </xf>
    <xf numFmtId="167" fontId="35" fillId="0" borderId="7" xfId="0" applyNumberFormat="1" applyFont="1" applyBorder="1" applyAlignment="1">
      <alignment horizontal="left" vertical="center"/>
    </xf>
    <xf numFmtId="0" fontId="35" fillId="0" borderId="7" xfId="0" applyFont="1" applyBorder="1"/>
    <xf numFmtId="0" fontId="35" fillId="0" borderId="2" xfId="0" applyFont="1" applyBorder="1" applyAlignment="1">
      <alignment horizontal="left" vertical="center"/>
    </xf>
    <xf numFmtId="167" fontId="35" fillId="0" borderId="2" xfId="1" applyNumberFormat="1" applyFont="1" applyBorder="1" applyAlignment="1">
      <alignment horizontal="left" vertical="center"/>
    </xf>
    <xf numFmtId="167" fontId="35" fillId="0" borderId="2" xfId="0" applyNumberFormat="1" applyFont="1" applyBorder="1" applyAlignment="1">
      <alignment horizontal="left" vertical="center"/>
    </xf>
    <xf numFmtId="167" fontId="35" fillId="0" borderId="2" xfId="1" quotePrefix="1" applyNumberFormat="1" applyFont="1" applyBorder="1" applyAlignment="1">
      <alignment horizontal="center" vertical="center"/>
    </xf>
    <xf numFmtId="167" fontId="35" fillId="7" borderId="2" xfId="1" applyNumberFormat="1" applyFont="1" applyFill="1" applyBorder="1" applyAlignment="1">
      <alignment horizontal="left" vertical="center"/>
    </xf>
    <xf numFmtId="167" fontId="35" fillId="7" borderId="2" xfId="0" applyNumberFormat="1" applyFont="1" applyFill="1" applyBorder="1" applyAlignment="1">
      <alignment horizontal="left" vertical="center"/>
    </xf>
    <xf numFmtId="167" fontId="35" fillId="7" borderId="2" xfId="0" applyNumberFormat="1" applyFont="1" applyFill="1" applyBorder="1" applyAlignment="1">
      <alignment vertical="center"/>
    </xf>
    <xf numFmtId="167" fontId="35" fillId="3" borderId="2" xfId="1" quotePrefix="1" applyNumberFormat="1" applyFont="1" applyFill="1" applyBorder="1" applyAlignment="1">
      <alignment horizontal="center" vertical="center"/>
    </xf>
    <xf numFmtId="0" fontId="35" fillId="3" borderId="2" xfId="0" applyFont="1" applyFill="1" applyBorder="1"/>
    <xf numFmtId="167" fontId="35" fillId="3" borderId="2" xfId="1" applyNumberFormat="1" applyFont="1" applyFill="1" applyBorder="1" applyAlignment="1">
      <alignment vertical="center"/>
    </xf>
    <xf numFmtId="167" fontId="35" fillId="3" borderId="2" xfId="1" applyNumberFormat="1" applyFont="1" applyFill="1" applyBorder="1" applyAlignment="1">
      <alignment horizontal="center" vertical="center"/>
    </xf>
    <xf numFmtId="167" fontId="35" fillId="3" borderId="2" xfId="1" applyNumberFormat="1" applyFont="1" applyFill="1" applyBorder="1" applyAlignment="1">
      <alignment horizontal="right" vertical="center"/>
    </xf>
    <xf numFmtId="167" fontId="35" fillId="7" borderId="2" xfId="1" applyNumberFormat="1" applyFont="1" applyFill="1" applyBorder="1" applyAlignment="1">
      <alignment vertical="center"/>
    </xf>
    <xf numFmtId="167" fontId="35" fillId="7" borderId="2" xfId="0" applyNumberFormat="1" applyFont="1" applyFill="1" applyBorder="1"/>
    <xf numFmtId="167" fontId="35" fillId="7" borderId="14" xfId="1" applyNumberFormat="1" applyFont="1" applyFill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167" fontId="35" fillId="0" borderId="14" xfId="0" applyNumberFormat="1" applyFont="1" applyBorder="1" applyAlignment="1">
      <alignment horizontal="center" vertical="center"/>
    </xf>
    <xf numFmtId="0" fontId="35" fillId="7" borderId="2" xfId="0" applyFont="1" applyFill="1" applyBorder="1"/>
    <xf numFmtId="167" fontId="35" fillId="7" borderId="2" xfId="1" applyNumberFormat="1" applyFont="1" applyFill="1" applyBorder="1" applyAlignment="1">
      <alignment horizontal="center" vertical="center" wrapText="1"/>
    </xf>
    <xf numFmtId="0" fontId="35" fillId="7" borderId="14" xfId="0" applyFont="1" applyFill="1" applyBorder="1"/>
    <xf numFmtId="167" fontId="35" fillId="7" borderId="14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0" borderId="37" xfId="0" applyBorder="1"/>
    <xf numFmtId="168" fontId="0" fillId="0" borderId="0" xfId="0" applyNumberFormat="1"/>
    <xf numFmtId="168" fontId="21" fillId="0" borderId="0" xfId="0" applyNumberFormat="1" applyFont="1"/>
    <xf numFmtId="0" fontId="0" fillId="0" borderId="37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0" xfId="0" applyFont="1" applyAlignment="1">
      <alignment horizontal="center"/>
    </xf>
    <xf numFmtId="168" fontId="22" fillId="0" borderId="2" xfId="0" applyNumberFormat="1" applyFont="1" applyBorder="1"/>
    <xf numFmtId="0" fontId="2" fillId="0" borderId="0" xfId="0" applyFont="1"/>
    <xf numFmtId="164" fontId="0" fillId="0" borderId="0" xfId="0" applyNumberFormat="1" applyAlignment="1">
      <alignment horizontal="right"/>
    </xf>
    <xf numFmtId="167" fontId="5" fillId="0" borderId="0" xfId="1" applyNumberFormat="1" applyFont="1" applyBorder="1" applyAlignment="1">
      <alignment horizontal="center" vertical="center"/>
    </xf>
    <xf numFmtId="168" fontId="1" fillId="0" borderId="2" xfId="0" applyNumberFormat="1" applyFont="1" applyBorder="1"/>
    <xf numFmtId="0" fontId="19" fillId="0" borderId="0" xfId="0" applyFont="1"/>
    <xf numFmtId="164" fontId="19" fillId="0" borderId="0" xfId="0" applyNumberFormat="1" applyFont="1"/>
    <xf numFmtId="168" fontId="22" fillId="0" borderId="0" xfId="0" applyNumberFormat="1" applyFont="1"/>
    <xf numFmtId="0" fontId="30" fillId="4" borderId="10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30" fillId="4" borderId="8" xfId="0" applyFont="1" applyFill="1" applyBorder="1" applyAlignment="1">
      <alignment horizontal="center"/>
    </xf>
    <xf numFmtId="0" fontId="30" fillId="4" borderId="13" xfId="0" applyFont="1" applyFill="1" applyBorder="1" applyAlignment="1">
      <alignment horizontal="center"/>
    </xf>
    <xf numFmtId="0" fontId="30" fillId="4" borderId="7" xfId="0" applyFont="1" applyFill="1" applyBorder="1" applyAlignment="1">
      <alignment horizontal="center"/>
    </xf>
    <xf numFmtId="0" fontId="30" fillId="4" borderId="9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33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0" fillId="8" borderId="34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/>
    </xf>
    <xf numFmtId="0" fontId="20" fillId="8" borderId="11" xfId="0" applyFont="1" applyFill="1" applyBorder="1" applyAlignment="1">
      <alignment horizontal="center"/>
    </xf>
    <xf numFmtId="0" fontId="20" fillId="8" borderId="12" xfId="0" applyFont="1" applyFill="1" applyBorder="1" applyAlignment="1">
      <alignment horizontal="center"/>
    </xf>
    <xf numFmtId="0" fontId="20" fillId="8" borderId="17" xfId="0" applyFont="1" applyFill="1" applyBorder="1" applyAlignment="1">
      <alignment horizontal="center"/>
    </xf>
    <xf numFmtId="0" fontId="20" fillId="8" borderId="13" xfId="0" applyFont="1" applyFill="1" applyBorder="1" applyAlignment="1">
      <alignment horizontal="center"/>
    </xf>
    <xf numFmtId="0" fontId="20" fillId="8" borderId="18" xfId="0" applyFont="1" applyFill="1" applyBorder="1" applyAlignment="1">
      <alignment horizontal="center"/>
    </xf>
    <xf numFmtId="0" fontId="20" fillId="8" borderId="33" xfId="0" applyFont="1" applyFill="1" applyBorder="1" applyAlignment="1">
      <alignment horizontal="center"/>
    </xf>
    <xf numFmtId="0" fontId="20" fillId="8" borderId="16" xfId="0" applyFont="1" applyFill="1" applyBorder="1" applyAlignment="1">
      <alignment horizontal="center"/>
    </xf>
    <xf numFmtId="0" fontId="20" fillId="8" borderId="34" xfId="0" applyFont="1" applyFill="1" applyBorder="1" applyAlignment="1">
      <alignment horizontal="center"/>
    </xf>
    <xf numFmtId="0" fontId="20" fillId="8" borderId="17" xfId="0" applyFont="1" applyFill="1" applyBorder="1" applyAlignment="1">
      <alignment horizontal="center" vertical="center"/>
    </xf>
    <xf numFmtId="0" fontId="20" fillId="8" borderId="13" xfId="0" applyFont="1" applyFill="1" applyBorder="1" applyAlignment="1">
      <alignment horizontal="center" vertical="center"/>
    </xf>
    <xf numFmtId="0" fontId="20" fillId="8" borderId="18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/>
    </xf>
    <xf numFmtId="0" fontId="20" fillId="8" borderId="26" xfId="0" applyFont="1" applyFill="1" applyBorder="1" applyAlignment="1">
      <alignment horizontal="center"/>
    </xf>
    <xf numFmtId="0" fontId="20" fillId="8" borderId="27" xfId="0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  <xf numFmtId="0" fontId="20" fillId="5" borderId="10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/>
    </xf>
    <xf numFmtId="0" fontId="30" fillId="9" borderId="10" xfId="0" applyFont="1" applyFill="1" applyBorder="1" applyAlignment="1">
      <alignment horizontal="center"/>
    </xf>
    <xf numFmtId="0" fontId="30" fillId="9" borderId="11" xfId="0" applyFont="1" applyFill="1" applyBorder="1" applyAlignment="1">
      <alignment horizontal="center"/>
    </xf>
    <xf numFmtId="0" fontId="30" fillId="9" borderId="12" xfId="0" applyFont="1" applyFill="1" applyBorder="1" applyAlignment="1">
      <alignment horizontal="center"/>
    </xf>
    <xf numFmtId="0" fontId="30" fillId="9" borderId="8" xfId="0" applyFont="1" applyFill="1" applyBorder="1" applyAlignment="1">
      <alignment horizontal="center"/>
    </xf>
    <xf numFmtId="0" fontId="30" fillId="9" borderId="13" xfId="0" applyFont="1" applyFill="1" applyBorder="1" applyAlignment="1">
      <alignment horizontal="center"/>
    </xf>
    <xf numFmtId="0" fontId="30" fillId="9" borderId="7" xfId="0" applyFont="1" applyFill="1" applyBorder="1" applyAlignment="1">
      <alignment horizontal="center"/>
    </xf>
    <xf numFmtId="0" fontId="30" fillId="9" borderId="9" xfId="0" applyFont="1" applyFill="1" applyBorder="1" applyAlignment="1">
      <alignment horizontal="center"/>
    </xf>
    <xf numFmtId="0" fontId="20" fillId="7" borderId="30" xfId="0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/>
    </xf>
    <xf numFmtId="0" fontId="20" fillId="7" borderId="29" xfId="0" applyFont="1" applyFill="1" applyBorder="1" applyAlignment="1">
      <alignment horizontal="center"/>
    </xf>
    <xf numFmtId="0" fontId="20" fillId="7" borderId="15" xfId="0" applyFont="1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0" fontId="20" fillId="7" borderId="36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/>
    </xf>
    <xf numFmtId="0" fontId="20" fillId="7" borderId="31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zoomScale="80" zoomScaleNormal="80" workbookViewId="0">
      <selection activeCell="I23" sqref="I23"/>
    </sheetView>
  </sheetViews>
  <sheetFormatPr defaultColWidth="9" defaultRowHeight="15"/>
  <cols>
    <col min="1" max="1" width="4.42578125" customWidth="1"/>
    <col min="2" max="2" width="54.28515625" customWidth="1"/>
    <col min="3" max="3" width="13.85546875" customWidth="1"/>
    <col min="4" max="4" width="4.85546875" customWidth="1"/>
    <col min="5" max="5" width="13.28515625" customWidth="1"/>
    <col min="6" max="6" width="15.140625" customWidth="1"/>
    <col min="7" max="7" width="12.85546875" customWidth="1"/>
    <col min="8" max="8" width="12.140625" customWidth="1"/>
    <col min="9" max="9" width="12.28515625" bestFit="1" customWidth="1"/>
    <col min="10" max="10" width="11.7109375" customWidth="1"/>
    <col min="11" max="11" width="17.28515625" customWidth="1"/>
    <col min="12" max="12" width="17.85546875" bestFit="1" customWidth="1"/>
    <col min="14" max="14" width="17.28515625" bestFit="1" customWidth="1"/>
  </cols>
  <sheetData>
    <row r="1" spans="1:11" ht="15.75" thickBot="1"/>
    <row r="2" spans="1:11" ht="18.75">
      <c r="A2" s="286" t="s">
        <v>227</v>
      </c>
      <c r="B2" s="287"/>
      <c r="C2" s="287"/>
      <c r="D2" s="287"/>
      <c r="E2" s="287"/>
      <c r="F2" s="287"/>
      <c r="G2" s="287"/>
      <c r="H2" s="287"/>
      <c r="I2" s="287"/>
      <c r="J2" s="287"/>
      <c r="K2" s="288"/>
    </row>
    <row r="3" spans="1:11" ht="18.75">
      <c r="A3" s="289" t="s">
        <v>25</v>
      </c>
      <c r="B3" s="290"/>
      <c r="C3" s="291"/>
      <c r="D3" s="291"/>
      <c r="E3" s="291"/>
      <c r="F3" s="291"/>
      <c r="G3" s="291"/>
      <c r="H3" s="291"/>
      <c r="I3" s="291"/>
      <c r="J3" s="291"/>
      <c r="K3" s="292"/>
    </row>
    <row r="4" spans="1:11">
      <c r="A4" s="293" t="s">
        <v>0</v>
      </c>
      <c r="B4" s="294" t="s">
        <v>7</v>
      </c>
      <c r="C4" s="294" t="s">
        <v>8</v>
      </c>
      <c r="D4" s="295" t="s">
        <v>9</v>
      </c>
      <c r="E4" s="295"/>
      <c r="F4" s="294" t="s">
        <v>10</v>
      </c>
      <c r="G4" s="295" t="s">
        <v>11</v>
      </c>
      <c r="H4" s="295"/>
      <c r="I4" s="295"/>
      <c r="J4" s="295"/>
      <c r="K4" s="296" t="s">
        <v>12</v>
      </c>
    </row>
    <row r="5" spans="1:11">
      <c r="A5" s="293"/>
      <c r="B5" s="294"/>
      <c r="C5" s="294"/>
      <c r="D5" s="295"/>
      <c r="E5" s="295"/>
      <c r="F5" s="294"/>
      <c r="G5" s="295"/>
      <c r="H5" s="295"/>
      <c r="I5" s="295"/>
      <c r="J5" s="295"/>
      <c r="K5" s="296"/>
    </row>
    <row r="6" spans="1:11" ht="15.75">
      <c r="A6" s="293"/>
      <c r="B6" s="294"/>
      <c r="C6" s="294"/>
      <c r="D6" s="295"/>
      <c r="E6" s="295"/>
      <c r="F6" s="294"/>
      <c r="G6" s="17" t="s">
        <v>1</v>
      </c>
      <c r="H6" s="17" t="s">
        <v>2</v>
      </c>
      <c r="I6" s="17" t="s">
        <v>5</v>
      </c>
      <c r="J6" s="17" t="s">
        <v>4</v>
      </c>
      <c r="K6" s="296"/>
    </row>
    <row r="7" spans="1:11" ht="23.25" customHeight="1">
      <c r="A7" s="41">
        <v>2</v>
      </c>
      <c r="B7" s="37" t="s">
        <v>216</v>
      </c>
      <c r="C7" s="62">
        <v>5000000</v>
      </c>
      <c r="D7" s="41">
        <v>1</v>
      </c>
      <c r="E7" s="58" t="s">
        <v>34</v>
      </c>
      <c r="F7" s="63">
        <f t="shared" ref="F7:F15" si="0">D7*C7</f>
        <v>5000000</v>
      </c>
      <c r="G7" s="41"/>
      <c r="H7" s="41"/>
      <c r="I7" s="41"/>
      <c r="J7" s="41"/>
      <c r="K7" s="41"/>
    </row>
    <row r="8" spans="1:11" ht="23.25" customHeight="1">
      <c r="A8" s="41">
        <v>3</v>
      </c>
      <c r="B8" s="37" t="s">
        <v>217</v>
      </c>
      <c r="C8" s="62">
        <v>3250000</v>
      </c>
      <c r="D8" s="41">
        <v>1</v>
      </c>
      <c r="E8" s="58" t="s">
        <v>37</v>
      </c>
      <c r="F8" s="63">
        <f t="shared" si="0"/>
        <v>3250000</v>
      </c>
      <c r="G8" s="41"/>
      <c r="H8" s="41"/>
      <c r="I8" s="41"/>
      <c r="J8" s="41"/>
      <c r="K8" s="41"/>
    </row>
    <row r="9" spans="1:11" ht="23.25" customHeight="1">
      <c r="A9" s="41">
        <v>4</v>
      </c>
      <c r="B9" s="64" t="s">
        <v>218</v>
      </c>
      <c r="C9" s="62">
        <v>2000000</v>
      </c>
      <c r="D9" s="69">
        <v>1</v>
      </c>
      <c r="E9" s="58" t="s">
        <v>35</v>
      </c>
      <c r="F9" s="63">
        <f t="shared" si="0"/>
        <v>2000000</v>
      </c>
      <c r="G9" s="41"/>
      <c r="H9" s="41"/>
      <c r="I9" s="41"/>
      <c r="J9" s="41"/>
      <c r="K9" s="41"/>
    </row>
    <row r="10" spans="1:11" ht="23.25" customHeight="1">
      <c r="A10" s="41">
        <v>5</v>
      </c>
      <c r="B10" s="64" t="s">
        <v>219</v>
      </c>
      <c r="C10" s="62">
        <v>4000000</v>
      </c>
      <c r="D10" s="42">
        <v>1</v>
      </c>
      <c r="E10" s="58" t="s">
        <v>34</v>
      </c>
      <c r="F10" s="63">
        <f t="shared" si="0"/>
        <v>4000000</v>
      </c>
      <c r="G10" s="41"/>
      <c r="H10" s="41"/>
      <c r="I10" s="41"/>
      <c r="J10" s="41"/>
      <c r="K10" s="41"/>
    </row>
    <row r="11" spans="1:11" ht="23.25" customHeight="1">
      <c r="A11" s="41">
        <v>6</v>
      </c>
      <c r="B11" s="65" t="s">
        <v>220</v>
      </c>
      <c r="C11" s="66">
        <v>3000000</v>
      </c>
      <c r="D11" s="51">
        <v>1</v>
      </c>
      <c r="E11" s="60" t="s">
        <v>35</v>
      </c>
      <c r="F11" s="63">
        <f t="shared" si="0"/>
        <v>3000000</v>
      </c>
      <c r="G11" s="49"/>
      <c r="H11" s="49"/>
      <c r="I11" s="49"/>
      <c r="J11" s="49"/>
      <c r="K11" s="49"/>
    </row>
    <row r="12" spans="1:11" ht="23.25" customHeight="1">
      <c r="A12" s="41">
        <v>8</v>
      </c>
      <c r="B12" s="68" t="s">
        <v>222</v>
      </c>
      <c r="C12" s="62">
        <v>500000</v>
      </c>
      <c r="D12" s="42">
        <v>4</v>
      </c>
      <c r="E12" s="58" t="s">
        <v>35</v>
      </c>
      <c r="F12" s="63">
        <f t="shared" si="0"/>
        <v>2000000</v>
      </c>
      <c r="G12" s="41"/>
      <c r="H12" s="41"/>
      <c r="I12" s="41"/>
      <c r="J12" s="41"/>
      <c r="K12" s="41"/>
    </row>
    <row r="13" spans="1:11" ht="23.25" customHeight="1">
      <c r="A13" s="41">
        <v>9</v>
      </c>
      <c r="B13" s="68" t="s">
        <v>223</v>
      </c>
      <c r="C13" s="62">
        <v>3500000</v>
      </c>
      <c r="D13" s="46">
        <v>2</v>
      </c>
      <c r="E13" s="58" t="s">
        <v>35</v>
      </c>
      <c r="F13" s="63">
        <f t="shared" si="0"/>
        <v>7000000</v>
      </c>
      <c r="G13" s="41"/>
      <c r="H13" s="41"/>
      <c r="I13" s="41"/>
      <c r="J13" s="41"/>
      <c r="K13" s="41"/>
    </row>
    <row r="14" spans="1:11" ht="23.25" customHeight="1">
      <c r="A14" s="41">
        <v>10</v>
      </c>
      <c r="B14" s="68" t="s">
        <v>224</v>
      </c>
      <c r="C14" s="62">
        <v>1000000</v>
      </c>
      <c r="D14" s="41">
        <v>1</v>
      </c>
      <c r="E14" s="58" t="s">
        <v>34</v>
      </c>
      <c r="F14" s="63">
        <f t="shared" si="0"/>
        <v>1000000</v>
      </c>
      <c r="G14" s="41"/>
      <c r="H14" s="41"/>
      <c r="I14" s="41"/>
      <c r="J14" s="41"/>
      <c r="K14" s="41"/>
    </row>
    <row r="15" spans="1:11" ht="23.25" customHeight="1">
      <c r="A15" s="41">
        <v>12</v>
      </c>
      <c r="B15" s="68" t="s">
        <v>221</v>
      </c>
      <c r="C15" s="62">
        <v>300000</v>
      </c>
      <c r="D15" s="42">
        <v>12</v>
      </c>
      <c r="E15" s="58" t="s">
        <v>37</v>
      </c>
      <c r="F15" s="63">
        <f t="shared" si="0"/>
        <v>3600000</v>
      </c>
      <c r="G15" s="30"/>
      <c r="H15" s="30"/>
      <c r="I15" s="30"/>
      <c r="J15" s="30"/>
      <c r="K15" s="30"/>
    </row>
    <row r="20" spans="2:2">
      <c r="B20" s="75"/>
    </row>
  </sheetData>
  <mergeCells count="9">
    <mergeCell ref="A2:K2"/>
    <mergeCell ref="A3:K3"/>
    <mergeCell ref="A4:A6"/>
    <mergeCell ref="B4:B6"/>
    <mergeCell ref="C4:C6"/>
    <mergeCell ref="D4:E6"/>
    <mergeCell ref="F4:F6"/>
    <mergeCell ref="G4:J5"/>
    <mergeCell ref="K4:K6"/>
  </mergeCells>
  <pageMargins left="0.7" right="0.7" top="0.75" bottom="0.75" header="0.3" footer="0.3"/>
  <pageSetup paperSize="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8"/>
  <sheetViews>
    <sheetView workbookViewId="0">
      <selection activeCell="H31" sqref="H31"/>
    </sheetView>
  </sheetViews>
  <sheetFormatPr defaultRowHeight="15"/>
  <cols>
    <col min="1" max="1" width="3.42578125" customWidth="1"/>
    <col min="2" max="2" width="22.140625" customWidth="1"/>
    <col min="3" max="3" width="28.5703125" customWidth="1"/>
    <col min="4" max="4" width="32.85546875" customWidth="1"/>
    <col min="5" max="5" width="3.85546875" customWidth="1"/>
    <col min="6" max="6" width="15.5703125" customWidth="1"/>
    <col min="7" max="7" width="21" customWidth="1"/>
    <col min="8" max="8" width="16.5703125" bestFit="1" customWidth="1"/>
  </cols>
  <sheetData>
    <row r="1" spans="1:7">
      <c r="A1" s="365" t="s">
        <v>514</v>
      </c>
      <c r="B1" s="365"/>
      <c r="C1" s="365"/>
      <c r="E1" s="365" t="s">
        <v>514</v>
      </c>
      <c r="F1" s="365"/>
      <c r="G1" s="365"/>
    </row>
    <row r="2" spans="1:7">
      <c r="A2" s="366" t="s">
        <v>515</v>
      </c>
      <c r="B2" s="366"/>
      <c r="C2" s="366"/>
      <c r="E2" s="366" t="s">
        <v>516</v>
      </c>
      <c r="F2" s="366"/>
      <c r="G2" s="366"/>
    </row>
    <row r="3" spans="1:7">
      <c r="A3" s="30" t="s">
        <v>258</v>
      </c>
      <c r="B3" s="271" t="s">
        <v>513</v>
      </c>
      <c r="C3" s="270" t="s">
        <v>261</v>
      </c>
      <c r="E3" s="30" t="s">
        <v>258</v>
      </c>
      <c r="F3" s="271" t="s">
        <v>513</v>
      </c>
      <c r="G3" s="270" t="s">
        <v>261</v>
      </c>
    </row>
    <row r="4" spans="1:7">
      <c r="A4" s="30">
        <v>1</v>
      </c>
      <c r="B4" s="275">
        <v>4</v>
      </c>
      <c r="C4" s="114">
        <v>1750000</v>
      </c>
      <c r="E4" s="30">
        <v>1</v>
      </c>
      <c r="F4" s="275">
        <v>2</v>
      </c>
      <c r="G4" s="114">
        <v>15000000</v>
      </c>
    </row>
    <row r="5" spans="1:7">
      <c r="A5" s="30">
        <v>2</v>
      </c>
      <c r="B5" s="275">
        <v>10</v>
      </c>
      <c r="C5" s="114">
        <v>30658000</v>
      </c>
      <c r="E5" s="30">
        <v>2</v>
      </c>
      <c r="F5" s="275">
        <v>5</v>
      </c>
      <c r="G5" s="114">
        <v>15000000</v>
      </c>
    </row>
    <row r="6" spans="1:7">
      <c r="A6" s="30">
        <v>3</v>
      </c>
      <c r="B6" s="275">
        <v>11</v>
      </c>
      <c r="C6" s="114">
        <v>3000000</v>
      </c>
      <c r="E6" s="30">
        <v>3</v>
      </c>
      <c r="F6" s="275">
        <v>7</v>
      </c>
      <c r="G6" s="114">
        <v>15000000</v>
      </c>
    </row>
    <row r="7" spans="1:7">
      <c r="A7" s="30">
        <v>4</v>
      </c>
      <c r="B7" s="275">
        <v>13</v>
      </c>
      <c r="C7" s="114">
        <v>26425000</v>
      </c>
      <c r="E7" s="30">
        <v>4</v>
      </c>
      <c r="F7" s="275">
        <v>9</v>
      </c>
      <c r="G7" s="114">
        <v>15000000</v>
      </c>
    </row>
    <row r="8" spans="1:7">
      <c r="A8" s="30">
        <v>5</v>
      </c>
      <c r="B8" s="275">
        <v>18</v>
      </c>
      <c r="C8" s="114">
        <v>23275000</v>
      </c>
      <c r="E8" s="30">
        <v>5</v>
      </c>
      <c r="F8" s="275">
        <v>16</v>
      </c>
      <c r="G8" s="114">
        <v>15000000</v>
      </c>
    </row>
    <row r="9" spans="1:7">
      <c r="A9" s="30">
        <v>6</v>
      </c>
      <c r="B9" s="275">
        <v>19</v>
      </c>
      <c r="C9" s="114">
        <v>20300000</v>
      </c>
      <c r="E9" s="30">
        <v>6</v>
      </c>
      <c r="F9" s="275">
        <v>56</v>
      </c>
      <c r="G9" s="114">
        <v>11000000</v>
      </c>
    </row>
    <row r="10" spans="1:7">
      <c r="A10" s="30">
        <v>7</v>
      </c>
      <c r="B10" s="275">
        <v>20</v>
      </c>
      <c r="C10" s="114">
        <v>22750000</v>
      </c>
      <c r="E10" s="30">
        <v>7</v>
      </c>
      <c r="F10" s="275">
        <v>44</v>
      </c>
      <c r="G10" s="114">
        <v>3500000</v>
      </c>
    </row>
    <row r="11" spans="1:7">
      <c r="A11" s="30">
        <v>8</v>
      </c>
      <c r="B11" s="275">
        <v>22</v>
      </c>
      <c r="C11" s="114">
        <v>32000000</v>
      </c>
      <c r="E11" s="30">
        <v>8</v>
      </c>
      <c r="F11" s="275">
        <v>46</v>
      </c>
      <c r="G11" s="114">
        <v>10000000</v>
      </c>
    </row>
    <row r="12" spans="1:7">
      <c r="A12" s="30">
        <v>9</v>
      </c>
      <c r="B12" s="275">
        <v>29</v>
      </c>
      <c r="C12" s="114">
        <v>30750000</v>
      </c>
      <c r="E12" s="30">
        <v>9</v>
      </c>
      <c r="F12" s="275">
        <v>47</v>
      </c>
      <c r="G12" s="114">
        <v>15000000</v>
      </c>
    </row>
    <row r="13" spans="1:7">
      <c r="A13" s="30">
        <v>10</v>
      </c>
      <c r="B13" s="275">
        <v>44</v>
      </c>
      <c r="C13" s="114">
        <v>19750000</v>
      </c>
      <c r="E13" s="30">
        <v>10</v>
      </c>
      <c r="F13" s="275">
        <v>32</v>
      </c>
      <c r="G13" s="114">
        <v>4000000</v>
      </c>
    </row>
    <row r="14" spans="1:7">
      <c r="A14" s="30">
        <v>11</v>
      </c>
      <c r="B14" s="275">
        <v>47</v>
      </c>
      <c r="C14" s="114">
        <v>31750000</v>
      </c>
      <c r="E14" s="30">
        <v>11</v>
      </c>
      <c r="F14" s="275">
        <v>33</v>
      </c>
      <c r="G14" s="114">
        <v>2600000</v>
      </c>
    </row>
    <row r="15" spans="1:7">
      <c r="A15" s="30">
        <v>12</v>
      </c>
      <c r="B15" s="275">
        <v>48</v>
      </c>
      <c r="C15" s="114">
        <v>38000000</v>
      </c>
      <c r="E15" s="30">
        <v>12</v>
      </c>
      <c r="F15" s="275">
        <v>36</v>
      </c>
      <c r="G15" s="114">
        <v>14000000</v>
      </c>
    </row>
    <row r="16" spans="1:7">
      <c r="A16" s="30">
        <v>13</v>
      </c>
      <c r="B16" s="275">
        <v>49</v>
      </c>
      <c r="C16" s="114">
        <v>26750000</v>
      </c>
      <c r="E16" s="30">
        <v>13</v>
      </c>
      <c r="F16" s="275">
        <v>37</v>
      </c>
      <c r="G16" s="114">
        <v>4500000</v>
      </c>
    </row>
    <row r="17" spans="1:8" ht="14.25" customHeight="1">
      <c r="A17" s="30">
        <v>14</v>
      </c>
      <c r="B17" s="275">
        <v>32</v>
      </c>
      <c r="C17" s="114">
        <v>26500000</v>
      </c>
      <c r="D17" s="273"/>
      <c r="E17" s="30">
        <v>14</v>
      </c>
      <c r="F17" s="275">
        <v>39</v>
      </c>
      <c r="G17" s="114">
        <v>14000000</v>
      </c>
    </row>
    <row r="18" spans="1:8" ht="12.75" customHeight="1">
      <c r="A18" s="30">
        <v>15</v>
      </c>
      <c r="B18" s="275">
        <v>34</v>
      </c>
      <c r="C18" s="114">
        <v>38850000</v>
      </c>
      <c r="D18" s="273"/>
      <c r="E18" s="30">
        <v>15</v>
      </c>
      <c r="F18" s="275">
        <v>40</v>
      </c>
      <c r="G18" s="114">
        <v>6500000</v>
      </c>
    </row>
    <row r="19" spans="1:8" ht="13.5" customHeight="1">
      <c r="A19" s="30">
        <v>16</v>
      </c>
      <c r="B19" s="275">
        <v>39</v>
      </c>
      <c r="C19" s="114">
        <v>33650000</v>
      </c>
      <c r="D19" s="273"/>
      <c r="E19" s="30">
        <v>16</v>
      </c>
      <c r="F19" s="275">
        <v>40</v>
      </c>
      <c r="G19" s="114">
        <v>4500000</v>
      </c>
    </row>
    <row r="20" spans="1:8" ht="15" customHeight="1">
      <c r="A20" s="30">
        <v>17</v>
      </c>
      <c r="B20" s="275">
        <v>40</v>
      </c>
      <c r="C20" s="114">
        <v>31500000</v>
      </c>
      <c r="D20" s="273"/>
      <c r="E20" s="30">
        <v>17</v>
      </c>
      <c r="F20" s="275">
        <v>42</v>
      </c>
      <c r="G20" s="114">
        <v>15000000</v>
      </c>
    </row>
    <row r="21" spans="1:8" ht="14.25" customHeight="1">
      <c r="A21" s="30">
        <v>18</v>
      </c>
      <c r="B21" s="275">
        <v>41</v>
      </c>
      <c r="C21" s="114">
        <v>10500000</v>
      </c>
      <c r="D21" s="273"/>
      <c r="E21" s="30"/>
      <c r="F21" s="275"/>
      <c r="G21" s="114"/>
    </row>
    <row r="22" spans="1:8" ht="16.5" customHeight="1">
      <c r="A22" s="30">
        <v>19</v>
      </c>
      <c r="B22" s="275">
        <v>53</v>
      </c>
      <c r="C22" s="114">
        <v>34750000</v>
      </c>
      <c r="D22" s="273"/>
      <c r="E22" s="30"/>
      <c r="F22" s="275"/>
      <c r="G22" s="114"/>
    </row>
    <row r="23" spans="1:8" ht="15" customHeight="1">
      <c r="A23" s="30">
        <v>20</v>
      </c>
      <c r="B23" s="275">
        <v>54</v>
      </c>
      <c r="C23" s="282">
        <v>35000000</v>
      </c>
      <c r="D23" s="273"/>
      <c r="E23" s="30"/>
      <c r="F23" s="275"/>
      <c r="G23" s="115"/>
    </row>
    <row r="24" spans="1:8" ht="13.5" customHeight="1">
      <c r="A24" s="30">
        <v>21</v>
      </c>
      <c r="B24" s="85">
        <v>55</v>
      </c>
      <c r="C24" s="282">
        <v>42000000</v>
      </c>
      <c r="D24" s="273"/>
      <c r="E24" s="30"/>
      <c r="F24" s="85"/>
      <c r="G24" s="115"/>
    </row>
    <row r="25" spans="1:8" ht="18" customHeight="1">
      <c r="A25" s="30">
        <v>22</v>
      </c>
      <c r="B25" s="85">
        <v>57</v>
      </c>
      <c r="C25" s="282">
        <v>33625000</v>
      </c>
      <c r="D25" s="273"/>
      <c r="E25" s="30"/>
      <c r="F25" s="85"/>
      <c r="G25" s="115"/>
    </row>
    <row r="26" spans="1:8" ht="13.5" customHeight="1">
      <c r="A26" s="130">
        <v>23</v>
      </c>
      <c r="B26" s="276">
        <v>59</v>
      </c>
      <c r="C26" s="282">
        <v>3000000</v>
      </c>
      <c r="D26" s="273"/>
      <c r="E26" s="130"/>
      <c r="F26" s="276"/>
      <c r="G26" s="115"/>
    </row>
    <row r="27" spans="1:8" ht="15.75">
      <c r="A27" s="30"/>
      <c r="B27" s="272"/>
      <c r="C27" s="115">
        <f>SUM(C4:C26)</f>
        <v>596533000</v>
      </c>
      <c r="D27" s="274"/>
      <c r="E27" s="30"/>
      <c r="F27" s="272"/>
      <c r="G27" s="115">
        <f>SUM(G4:G26)</f>
        <v>179600000</v>
      </c>
      <c r="H27" s="285">
        <f>C27+G27</f>
        <v>776133000</v>
      </c>
    </row>
    <row r="32" spans="1:8">
      <c r="A32" s="364"/>
      <c r="B32" s="365"/>
      <c r="C32" s="365"/>
      <c r="E32" s="365"/>
      <c r="F32" s="365"/>
      <c r="G32" s="365"/>
    </row>
    <row r="33" spans="1:7">
      <c r="A33" s="364"/>
      <c r="B33" s="365"/>
      <c r="C33" s="365"/>
      <c r="E33" s="365"/>
      <c r="F33" s="365"/>
      <c r="G33" s="365"/>
    </row>
    <row r="34" spans="1:7">
      <c r="B34" s="277"/>
      <c r="C34" s="277"/>
      <c r="F34" s="277"/>
      <c r="G34" s="277"/>
    </row>
    <row r="35" spans="1:7">
      <c r="B35" s="202"/>
      <c r="C35" s="273"/>
      <c r="F35" s="202"/>
      <c r="G35" s="273"/>
    </row>
    <row r="36" spans="1:7">
      <c r="B36" s="202"/>
      <c r="C36" s="273"/>
      <c r="F36" s="202"/>
      <c r="G36" s="273"/>
    </row>
    <row r="37" spans="1:7">
      <c r="B37" s="202"/>
      <c r="C37" s="273"/>
      <c r="F37" s="202"/>
      <c r="G37" s="273"/>
    </row>
    <row r="38" spans="1:7">
      <c r="B38" s="202"/>
      <c r="C38" s="273"/>
      <c r="F38" s="202"/>
      <c r="G38" s="273"/>
    </row>
    <row r="39" spans="1:7">
      <c r="B39" s="202"/>
      <c r="C39" s="273"/>
      <c r="F39" s="202"/>
      <c r="G39" s="273"/>
    </row>
    <row r="40" spans="1:7">
      <c r="B40" s="202"/>
      <c r="C40" s="273"/>
      <c r="F40" s="202"/>
      <c r="G40" s="273"/>
    </row>
    <row r="41" spans="1:7">
      <c r="B41" s="202"/>
      <c r="C41" s="273"/>
      <c r="F41" s="202"/>
      <c r="G41" s="273"/>
    </row>
    <row r="42" spans="1:7">
      <c r="B42" s="202"/>
      <c r="C42" s="273"/>
      <c r="F42" s="202"/>
      <c r="G42" s="273"/>
    </row>
    <row r="43" spans="1:7">
      <c r="B43" s="202"/>
      <c r="C43" s="273"/>
      <c r="F43" s="202"/>
      <c r="G43" s="273"/>
    </row>
    <row r="44" spans="1:7">
      <c r="B44" s="202"/>
      <c r="C44" s="273"/>
      <c r="F44" s="202"/>
      <c r="G44" s="273"/>
    </row>
    <row r="45" spans="1:7">
      <c r="B45" s="202"/>
      <c r="C45" s="273"/>
      <c r="F45" s="202"/>
      <c r="G45" s="273"/>
    </row>
    <row r="46" spans="1:7">
      <c r="B46" s="202"/>
      <c r="C46" s="273"/>
      <c r="F46" s="202"/>
      <c r="G46" s="273"/>
    </row>
    <row r="47" spans="1:7">
      <c r="B47" s="202"/>
      <c r="C47" s="273"/>
      <c r="F47" s="202"/>
      <c r="G47" s="273"/>
    </row>
    <row r="48" spans="1:7">
      <c r="B48" s="202"/>
      <c r="C48" s="273"/>
      <c r="D48" s="273"/>
      <c r="F48" s="202"/>
      <c r="G48" s="273"/>
    </row>
    <row r="49" spans="2:7">
      <c r="B49" s="202"/>
      <c r="C49" s="273"/>
      <c r="D49" s="273"/>
      <c r="F49" s="202"/>
      <c r="G49" s="273"/>
    </row>
    <row r="50" spans="2:7">
      <c r="B50" s="202"/>
      <c r="C50" s="273"/>
      <c r="D50" s="273"/>
      <c r="F50" s="202"/>
      <c r="G50" s="273"/>
    </row>
    <row r="51" spans="2:7">
      <c r="B51" s="202"/>
      <c r="C51" s="273"/>
      <c r="D51" s="273"/>
      <c r="F51" s="202"/>
      <c r="G51" s="273"/>
    </row>
    <row r="52" spans="2:7">
      <c r="B52" s="202"/>
      <c r="C52" s="273"/>
      <c r="D52" s="273"/>
      <c r="F52" s="202"/>
      <c r="G52" s="273"/>
    </row>
    <row r="53" spans="2:7">
      <c r="B53" s="202"/>
      <c r="C53" s="273"/>
      <c r="D53" s="273"/>
      <c r="F53" s="202"/>
      <c r="G53" s="273"/>
    </row>
    <row r="54" spans="2:7">
      <c r="B54" s="202"/>
      <c r="C54" s="274"/>
      <c r="D54" s="273"/>
      <c r="F54" s="202"/>
      <c r="G54" s="274"/>
    </row>
    <row r="55" spans="2:7">
      <c r="B55" s="202"/>
      <c r="C55" s="274"/>
      <c r="D55" s="273"/>
      <c r="F55" s="202"/>
      <c r="G55" s="274"/>
    </row>
    <row r="56" spans="2:7">
      <c r="B56" s="202"/>
      <c r="C56" s="274"/>
      <c r="D56" s="273"/>
      <c r="F56" s="202"/>
      <c r="G56" s="274"/>
    </row>
    <row r="57" spans="2:7">
      <c r="B57" s="202"/>
      <c r="C57" s="274"/>
      <c r="D57" s="273"/>
      <c r="F57" s="202"/>
      <c r="G57" s="274"/>
    </row>
    <row r="58" spans="2:7">
      <c r="C58" s="274"/>
      <c r="D58" s="274"/>
      <c r="G58" s="274"/>
    </row>
  </sheetData>
  <mergeCells count="8">
    <mergeCell ref="A33:C33"/>
    <mergeCell ref="E33:G33"/>
    <mergeCell ref="A1:C1"/>
    <mergeCell ref="A2:C2"/>
    <mergeCell ref="E1:G1"/>
    <mergeCell ref="E2:G2"/>
    <mergeCell ref="A32:C32"/>
    <mergeCell ref="E32:G32"/>
  </mergeCell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36"/>
  <sheetViews>
    <sheetView topLeftCell="A28" zoomScale="80" zoomScaleNormal="80" workbookViewId="0">
      <selection activeCell="U39" sqref="U39"/>
    </sheetView>
  </sheetViews>
  <sheetFormatPr defaultColWidth="9" defaultRowHeight="15"/>
  <cols>
    <col min="1" max="1" width="4.42578125" customWidth="1"/>
    <col min="2" max="2" width="44" customWidth="1"/>
    <col min="3" max="3" width="13.85546875" customWidth="1"/>
    <col min="4" max="4" width="4.85546875" customWidth="1"/>
    <col min="5" max="5" width="10.42578125" customWidth="1"/>
    <col min="6" max="6" width="15.140625" customWidth="1"/>
    <col min="7" max="7" width="12.85546875" customWidth="1"/>
    <col min="8" max="8" width="12.140625" customWidth="1"/>
    <col min="9" max="9" width="9" customWidth="1"/>
    <col min="10" max="10" width="11.7109375" customWidth="1"/>
    <col min="11" max="11" width="15" customWidth="1"/>
    <col min="12" max="12" width="17.85546875" bestFit="1" customWidth="1"/>
    <col min="13" max="13" width="13.7109375" customWidth="1"/>
    <col min="14" max="14" width="17.28515625" bestFit="1" customWidth="1"/>
    <col min="15" max="15" width="14" customWidth="1"/>
    <col min="17" max="17" width="11.85546875" customWidth="1"/>
  </cols>
  <sheetData>
    <row r="2" spans="1:17" ht="18.75">
      <c r="A2" s="297" t="s">
        <v>227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7" ht="18.75">
      <c r="A3" s="297" t="s">
        <v>25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7" ht="18.75">
      <c r="A4" s="297" t="s">
        <v>249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7">
      <c r="A5" s="298" t="s">
        <v>0</v>
      </c>
      <c r="B5" s="294" t="s">
        <v>7</v>
      </c>
      <c r="C5" s="294" t="s">
        <v>8</v>
      </c>
      <c r="D5" s="295" t="s">
        <v>9</v>
      </c>
      <c r="E5" s="295"/>
      <c r="F5" s="294" t="s">
        <v>10</v>
      </c>
      <c r="G5" s="295" t="s">
        <v>11</v>
      </c>
      <c r="H5" s="295"/>
      <c r="I5" s="295"/>
      <c r="J5" s="295"/>
      <c r="K5" s="294" t="s">
        <v>12</v>
      </c>
    </row>
    <row r="6" spans="1:17">
      <c r="A6" s="298"/>
      <c r="B6" s="294"/>
      <c r="C6" s="294"/>
      <c r="D6" s="295"/>
      <c r="E6" s="295"/>
      <c r="F6" s="294"/>
      <c r="G6" s="295"/>
      <c r="H6" s="295"/>
      <c r="I6" s="295"/>
      <c r="J6" s="295"/>
      <c r="K6" s="294"/>
    </row>
    <row r="7" spans="1:17" ht="23.25" customHeight="1">
      <c r="A7" s="298"/>
      <c r="B7" s="294"/>
      <c r="C7" s="294"/>
      <c r="D7" s="295"/>
      <c r="E7" s="295"/>
      <c r="F7" s="294"/>
      <c r="G7" s="17" t="s">
        <v>1</v>
      </c>
      <c r="H7" s="17" t="s">
        <v>2</v>
      </c>
      <c r="I7" s="17" t="s">
        <v>5</v>
      </c>
      <c r="J7" s="17" t="s">
        <v>4</v>
      </c>
      <c r="K7" s="294"/>
    </row>
    <row r="8" spans="1:17" ht="23.25" customHeight="1">
      <c r="A8" s="100">
        <v>1</v>
      </c>
      <c r="B8" s="37" t="s">
        <v>206</v>
      </c>
      <c r="C8" s="42">
        <v>32250000</v>
      </c>
      <c r="D8" s="41">
        <v>1</v>
      </c>
      <c r="E8" s="58" t="s">
        <v>34</v>
      </c>
      <c r="F8" s="44">
        <f>D8*C8</f>
        <v>32250000</v>
      </c>
      <c r="G8" s="77">
        <v>3195946</v>
      </c>
      <c r="H8" s="77">
        <v>435810</v>
      </c>
      <c r="I8" s="77"/>
      <c r="J8" s="77"/>
      <c r="K8" s="78">
        <f>F8-G8-H8</f>
        <v>28618244</v>
      </c>
    </row>
    <row r="9" spans="1:17" ht="23.25" customHeight="1">
      <c r="A9" s="100">
        <v>2</v>
      </c>
      <c r="B9" s="37" t="s">
        <v>209</v>
      </c>
      <c r="C9" s="42">
        <v>250000</v>
      </c>
      <c r="D9" s="41">
        <v>12</v>
      </c>
      <c r="E9" s="58" t="s">
        <v>58</v>
      </c>
      <c r="F9" s="44">
        <f>D9*C9</f>
        <v>3000000</v>
      </c>
      <c r="G9" s="77"/>
      <c r="H9" s="77"/>
      <c r="I9" s="77"/>
      <c r="J9" s="77">
        <v>60000</v>
      </c>
      <c r="K9" s="78">
        <f>F9-J9</f>
        <v>2940000</v>
      </c>
    </row>
    <row r="10" spans="1:17" ht="23.25" customHeight="1">
      <c r="A10" s="94"/>
      <c r="B10" s="102" t="s">
        <v>245</v>
      </c>
      <c r="C10" s="103"/>
      <c r="D10" s="104"/>
      <c r="E10" s="91"/>
      <c r="F10" s="92">
        <f>SUM(F8:F9)</f>
        <v>35250000</v>
      </c>
      <c r="G10" s="92">
        <f>SUM(G8:G9)</f>
        <v>3195946</v>
      </c>
      <c r="H10" s="92">
        <f>SUM(H8:H9)</f>
        <v>435810</v>
      </c>
      <c r="I10" s="93"/>
      <c r="J10" s="92">
        <f>SUM(J8:J9)</f>
        <v>60000</v>
      </c>
      <c r="K10" s="92">
        <f>SUM(K8:K9)</f>
        <v>31558244</v>
      </c>
      <c r="N10">
        <v>35250000</v>
      </c>
    </row>
    <row r="11" spans="1:17" ht="23.25" customHeight="1">
      <c r="A11" s="100"/>
      <c r="B11" s="37"/>
      <c r="C11" s="42"/>
      <c r="D11" s="41"/>
      <c r="E11" s="58"/>
      <c r="F11" s="44"/>
      <c r="G11" s="77"/>
      <c r="H11" s="77"/>
      <c r="I11" s="77"/>
      <c r="J11" s="77"/>
      <c r="K11" s="78"/>
      <c r="N11">
        <v>45000000</v>
      </c>
    </row>
    <row r="12" spans="1:17" ht="23.25" customHeight="1">
      <c r="A12" s="100">
        <v>4</v>
      </c>
      <c r="B12" s="101" t="s">
        <v>207</v>
      </c>
      <c r="C12" s="46">
        <v>42000000</v>
      </c>
      <c r="D12" s="41">
        <v>1</v>
      </c>
      <c r="E12" s="58" t="s">
        <v>34</v>
      </c>
      <c r="F12" s="44">
        <f t="shared" ref="F12:F29" si="0">D12*C12</f>
        <v>42000000</v>
      </c>
      <c r="G12" s="77">
        <v>4162163</v>
      </c>
      <c r="H12" s="77">
        <v>567567</v>
      </c>
      <c r="I12" s="77"/>
      <c r="J12" s="77"/>
      <c r="K12" s="78">
        <f>F12-G12-H12</f>
        <v>37270270</v>
      </c>
      <c r="N12">
        <v>30400000</v>
      </c>
    </row>
    <row r="13" spans="1:17" ht="23.25" customHeight="1">
      <c r="A13" s="100">
        <v>5</v>
      </c>
      <c r="B13" s="57" t="s">
        <v>208</v>
      </c>
      <c r="C13" s="42">
        <v>250000</v>
      </c>
      <c r="D13" s="41">
        <v>12</v>
      </c>
      <c r="E13" s="58" t="s">
        <v>34</v>
      </c>
      <c r="F13" s="44">
        <f t="shared" si="0"/>
        <v>3000000</v>
      </c>
      <c r="G13" s="77"/>
      <c r="H13" s="77"/>
      <c r="I13" s="77"/>
      <c r="J13" s="77">
        <v>60000</v>
      </c>
      <c r="K13" s="78">
        <f>F13-J13</f>
        <v>2940000</v>
      </c>
      <c r="N13">
        <v>38000000</v>
      </c>
    </row>
    <row r="14" spans="1:17" ht="23.25" customHeight="1">
      <c r="A14" s="94"/>
      <c r="B14" s="102" t="s">
        <v>245</v>
      </c>
      <c r="C14" s="103"/>
      <c r="D14" s="104"/>
      <c r="E14" s="91"/>
      <c r="F14" s="92">
        <f>SUM(F12:F13)</f>
        <v>45000000</v>
      </c>
      <c r="G14" s="92">
        <f>SUM(G12:G13)</f>
        <v>4162163</v>
      </c>
      <c r="H14" s="92">
        <f>SUM(H12:H13)</f>
        <v>567567</v>
      </c>
      <c r="I14" s="93"/>
      <c r="J14" s="92">
        <f>SUM(J12:J13)</f>
        <v>60000</v>
      </c>
      <c r="K14" s="92">
        <f>SUM(K12:K13)</f>
        <v>40210270</v>
      </c>
      <c r="N14">
        <v>44000000</v>
      </c>
    </row>
    <row r="15" spans="1:17" ht="23.25" customHeight="1">
      <c r="A15" s="100"/>
      <c r="B15" s="57"/>
      <c r="C15" s="42"/>
      <c r="D15" s="41"/>
      <c r="E15" s="58"/>
      <c r="F15" s="44"/>
      <c r="G15" s="77"/>
      <c r="H15" s="77"/>
      <c r="I15" s="77"/>
      <c r="J15" s="77"/>
      <c r="K15" s="78"/>
      <c r="N15" s="98">
        <v>40450000</v>
      </c>
    </row>
    <row r="16" spans="1:17" ht="30" customHeight="1">
      <c r="A16" s="100">
        <v>6</v>
      </c>
      <c r="B16" s="57" t="s">
        <v>210</v>
      </c>
      <c r="C16" s="42">
        <v>27400000</v>
      </c>
      <c r="D16" s="41">
        <v>1</v>
      </c>
      <c r="E16" s="58" t="s">
        <v>58</v>
      </c>
      <c r="F16" s="44">
        <f t="shared" si="0"/>
        <v>27400000</v>
      </c>
      <c r="G16" s="77">
        <v>2715316</v>
      </c>
      <c r="H16" s="77">
        <v>370270</v>
      </c>
      <c r="I16" s="77"/>
      <c r="J16" s="77"/>
      <c r="K16" s="78">
        <f>C16-G16-H16</f>
        <v>24314414</v>
      </c>
      <c r="N16" s="2">
        <f>SUM(N10:N15)</f>
        <v>233100000</v>
      </c>
      <c r="Q16" t="s">
        <v>253</v>
      </c>
    </row>
    <row r="17" spans="1:17" ht="30" customHeight="1">
      <c r="A17" s="100">
        <v>7</v>
      </c>
      <c r="B17" s="57" t="s">
        <v>211</v>
      </c>
      <c r="C17" s="42">
        <v>250000</v>
      </c>
      <c r="D17" s="41">
        <v>12</v>
      </c>
      <c r="E17" s="58" t="s">
        <v>34</v>
      </c>
      <c r="F17" s="47">
        <f t="shared" si="0"/>
        <v>3000000</v>
      </c>
      <c r="G17" s="77"/>
      <c r="H17" s="77"/>
      <c r="I17" s="77"/>
      <c r="J17" s="77">
        <v>60000</v>
      </c>
      <c r="K17" s="78">
        <f>F17-J17</f>
        <v>2940000</v>
      </c>
      <c r="Q17" t="s">
        <v>254</v>
      </c>
    </row>
    <row r="18" spans="1:17" ht="30" customHeight="1">
      <c r="A18" s="94"/>
      <c r="B18" s="102" t="s">
        <v>245</v>
      </c>
      <c r="C18" s="103"/>
      <c r="D18" s="104"/>
      <c r="E18" s="91"/>
      <c r="F18" s="92">
        <f>SUM(F16:F17)</f>
        <v>30400000</v>
      </c>
      <c r="G18" s="92">
        <f>SUM(G16:G17)</f>
        <v>2715316</v>
      </c>
      <c r="H18" s="92">
        <f>SUM(H16:H17)</f>
        <v>370270</v>
      </c>
      <c r="I18" s="93"/>
      <c r="J18" s="92">
        <f>SUM(J16:J17)</f>
        <v>60000</v>
      </c>
      <c r="K18" s="92">
        <f>SUM(K16:K17)</f>
        <v>27254414</v>
      </c>
      <c r="N18" t="s">
        <v>247</v>
      </c>
    </row>
    <row r="19" spans="1:17" ht="23.25" customHeight="1">
      <c r="A19" s="100"/>
      <c r="B19" s="57"/>
      <c r="C19" s="42"/>
      <c r="D19" s="41"/>
      <c r="E19" s="58"/>
      <c r="F19" s="47"/>
      <c r="G19" s="77"/>
      <c r="H19" s="77"/>
      <c r="I19" s="77"/>
      <c r="J19" s="77"/>
      <c r="K19" s="78"/>
    </row>
    <row r="20" spans="1:17" ht="23.25" customHeight="1">
      <c r="A20" s="100">
        <v>8</v>
      </c>
      <c r="B20" s="57" t="s">
        <v>212</v>
      </c>
      <c r="C20" s="42">
        <v>35000000</v>
      </c>
      <c r="D20" s="41">
        <v>1</v>
      </c>
      <c r="E20" s="58" t="s">
        <v>34</v>
      </c>
      <c r="F20" s="47">
        <f t="shared" si="0"/>
        <v>35000000</v>
      </c>
      <c r="G20" s="77">
        <v>3468469</v>
      </c>
      <c r="H20" s="77">
        <v>472972</v>
      </c>
      <c r="I20" s="77"/>
      <c r="J20" s="77"/>
      <c r="K20" s="78">
        <f>F20-G20-H20</f>
        <v>31058559</v>
      </c>
      <c r="N20">
        <v>31558244</v>
      </c>
    </row>
    <row r="21" spans="1:17" ht="23.25" customHeight="1">
      <c r="A21" s="100">
        <v>9</v>
      </c>
      <c r="B21" s="105" t="s">
        <v>213</v>
      </c>
      <c r="C21" s="42">
        <v>250000</v>
      </c>
      <c r="D21" s="41">
        <v>12</v>
      </c>
      <c r="E21" s="43" t="s">
        <v>34</v>
      </c>
      <c r="F21" s="47">
        <f t="shared" si="0"/>
        <v>3000000</v>
      </c>
      <c r="G21" s="77"/>
      <c r="H21" s="77"/>
      <c r="I21" s="77"/>
      <c r="J21" s="77">
        <v>60000</v>
      </c>
      <c r="K21" s="78">
        <f>F21-J21</f>
        <v>2940000</v>
      </c>
      <c r="N21">
        <v>40210270</v>
      </c>
    </row>
    <row r="22" spans="1:17" ht="23.25" customHeight="1">
      <c r="A22" s="94"/>
      <c r="B22" s="102" t="s">
        <v>245</v>
      </c>
      <c r="C22" s="103"/>
      <c r="D22" s="104"/>
      <c r="E22" s="91"/>
      <c r="F22" s="92">
        <f>SUM(F20:F21)</f>
        <v>38000000</v>
      </c>
      <c r="G22" s="92">
        <f>SUM(G20:G21)</f>
        <v>3468469</v>
      </c>
      <c r="H22" s="92">
        <f>SUM(H20:H21)</f>
        <v>472972</v>
      </c>
      <c r="I22" s="93"/>
      <c r="J22" s="92">
        <f>SUM(J20:J21)</f>
        <v>60000</v>
      </c>
      <c r="K22" s="92">
        <f>SUM(K20:K21)</f>
        <v>33998559</v>
      </c>
      <c r="N22">
        <v>27254414</v>
      </c>
    </row>
    <row r="23" spans="1:17" ht="23.25" customHeight="1">
      <c r="A23" s="100"/>
      <c r="B23" s="105"/>
      <c r="C23" s="42"/>
      <c r="D23" s="41"/>
      <c r="E23" s="43"/>
      <c r="F23" s="47"/>
      <c r="G23" s="77"/>
      <c r="H23" s="77"/>
      <c r="I23" s="77"/>
      <c r="J23" s="77"/>
      <c r="K23" s="78"/>
      <c r="N23">
        <v>33998559</v>
      </c>
    </row>
    <row r="24" spans="1:17" ht="23.25" customHeight="1">
      <c r="A24" s="100"/>
      <c r="B24" s="105"/>
      <c r="C24" s="42"/>
      <c r="D24" s="41"/>
      <c r="E24" s="43"/>
      <c r="F24" s="47"/>
      <c r="G24" s="77"/>
      <c r="H24" s="77"/>
      <c r="I24" s="77"/>
      <c r="J24" s="77"/>
      <c r="K24" s="78"/>
      <c r="N24">
        <v>39322882</v>
      </c>
    </row>
    <row r="25" spans="1:17" ht="24.75" customHeight="1">
      <c r="A25" s="100">
        <v>10</v>
      </c>
      <c r="B25" s="37" t="s">
        <v>214</v>
      </c>
      <c r="C25" s="42">
        <v>41000000</v>
      </c>
      <c r="D25" s="41">
        <v>1</v>
      </c>
      <c r="E25" s="43" t="s">
        <v>34</v>
      </c>
      <c r="F25" s="47">
        <f t="shared" si="0"/>
        <v>41000000</v>
      </c>
      <c r="G25" s="77">
        <v>4063064</v>
      </c>
      <c r="H25" s="77">
        <v>554054</v>
      </c>
      <c r="I25" s="77"/>
      <c r="J25" s="77"/>
      <c r="K25" s="78">
        <f>F25-G25-H25</f>
        <v>36382882</v>
      </c>
      <c r="N25" s="97">
        <v>36103198</v>
      </c>
    </row>
    <row r="26" spans="1:17" ht="24.75" customHeight="1">
      <c r="A26" s="100">
        <v>11</v>
      </c>
      <c r="B26" s="59" t="s">
        <v>215</v>
      </c>
      <c r="C26" s="46">
        <v>250000</v>
      </c>
      <c r="D26" s="41">
        <v>12</v>
      </c>
      <c r="E26" s="58" t="s">
        <v>58</v>
      </c>
      <c r="F26" s="47">
        <f t="shared" si="0"/>
        <v>3000000</v>
      </c>
      <c r="G26" s="82"/>
      <c r="H26" s="82"/>
      <c r="I26" s="82"/>
      <c r="J26" s="82">
        <v>60000</v>
      </c>
      <c r="K26" s="78">
        <f>F26-J26</f>
        <v>2940000</v>
      </c>
      <c r="N26" s="2">
        <f>SUM(N20:N25)</f>
        <v>208447567</v>
      </c>
    </row>
    <row r="27" spans="1:17" ht="24.75" customHeight="1">
      <c r="A27" s="94"/>
      <c r="B27" s="102" t="s">
        <v>245</v>
      </c>
      <c r="C27" s="103"/>
      <c r="D27" s="104"/>
      <c r="E27" s="91"/>
      <c r="F27" s="92">
        <f>SUM(F25:F26)</f>
        <v>44000000</v>
      </c>
      <c r="G27" s="92">
        <f>SUM(G25:G26)</f>
        <v>4063064</v>
      </c>
      <c r="H27" s="92">
        <f>SUM(H25:H26)</f>
        <v>554054</v>
      </c>
      <c r="I27" s="93"/>
      <c r="J27" s="92">
        <f>SUM(J25:J26)</f>
        <v>60000</v>
      </c>
      <c r="K27" s="92">
        <f>SUM(K25:K26)</f>
        <v>39322882</v>
      </c>
    </row>
    <row r="28" spans="1:17" ht="24.75" customHeight="1">
      <c r="A28" s="100"/>
      <c r="B28" s="59"/>
      <c r="C28" s="46"/>
      <c r="D28" s="41"/>
      <c r="E28" s="58"/>
      <c r="F28" s="47"/>
      <c r="G28" s="82"/>
      <c r="H28" s="82"/>
      <c r="I28" s="82"/>
      <c r="J28" s="82"/>
      <c r="K28" s="78"/>
    </row>
    <row r="29" spans="1:17" ht="29.25" customHeight="1">
      <c r="A29" s="41">
        <v>12</v>
      </c>
      <c r="B29" s="83" t="s">
        <v>228</v>
      </c>
      <c r="C29" s="46">
        <v>38200000</v>
      </c>
      <c r="D29" s="41">
        <v>1</v>
      </c>
      <c r="E29" s="43" t="s">
        <v>34</v>
      </c>
      <c r="F29" s="47">
        <f t="shared" si="0"/>
        <v>38200000</v>
      </c>
      <c r="G29" s="77">
        <v>3785586</v>
      </c>
      <c r="H29" s="77">
        <v>516216</v>
      </c>
      <c r="I29" s="30"/>
      <c r="J29" s="30"/>
      <c r="K29" s="78">
        <f>F29-G29-H29</f>
        <v>33898198</v>
      </c>
      <c r="M29" t="s">
        <v>1</v>
      </c>
      <c r="O29" t="s">
        <v>255</v>
      </c>
      <c r="Q29" t="s">
        <v>256</v>
      </c>
    </row>
    <row r="30" spans="1:17" ht="22.5" customHeight="1">
      <c r="A30" s="100">
        <v>13</v>
      </c>
      <c r="B30" s="105" t="s">
        <v>230</v>
      </c>
      <c r="C30" s="42">
        <v>250000</v>
      </c>
      <c r="D30" s="41">
        <v>9</v>
      </c>
      <c r="E30" s="84" t="s">
        <v>229</v>
      </c>
      <c r="F30" s="47">
        <f t="shared" ref="F30" si="1">D30*C30</f>
        <v>2250000</v>
      </c>
      <c r="G30" s="30"/>
      <c r="H30" s="30"/>
      <c r="I30" s="30"/>
      <c r="J30" s="82">
        <v>45000</v>
      </c>
      <c r="K30" s="78">
        <f>F30-J30</f>
        <v>2205000</v>
      </c>
      <c r="M30">
        <v>3195946</v>
      </c>
      <c r="O30">
        <v>435810</v>
      </c>
      <c r="Q30">
        <v>60000</v>
      </c>
    </row>
    <row r="31" spans="1:17" ht="18.75">
      <c r="A31" s="94"/>
      <c r="B31" s="102" t="s">
        <v>245</v>
      </c>
      <c r="C31" s="103"/>
      <c r="D31" s="104"/>
      <c r="E31" s="91"/>
      <c r="F31" s="92">
        <f>SUM(F29:F30)</f>
        <v>40450000</v>
      </c>
      <c r="G31" s="92">
        <f>SUM(G29:G30)</f>
        <v>3785586</v>
      </c>
      <c r="H31" s="92">
        <f>SUM(H29:H30)</f>
        <v>516216</v>
      </c>
      <c r="I31" s="93"/>
      <c r="J31" s="92">
        <f>SUM(J29:J30)</f>
        <v>45000</v>
      </c>
      <c r="K31" s="92">
        <f>SUM(K29:K30)</f>
        <v>36103198</v>
      </c>
      <c r="M31">
        <v>4162163</v>
      </c>
      <c r="O31">
        <v>567567</v>
      </c>
      <c r="Q31">
        <v>60000</v>
      </c>
    </row>
    <row r="32" spans="1:17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M32">
        <v>2715316</v>
      </c>
      <c r="O32">
        <v>370270</v>
      </c>
      <c r="Q32">
        <v>60000</v>
      </c>
    </row>
    <row r="33" spans="13:17">
      <c r="M33">
        <v>3468469</v>
      </c>
      <c r="O33">
        <v>472972</v>
      </c>
      <c r="Q33">
        <v>60000</v>
      </c>
    </row>
    <row r="34" spans="13:17">
      <c r="M34">
        <v>4063064</v>
      </c>
      <c r="O34">
        <v>554054</v>
      </c>
      <c r="Q34">
        <v>60000</v>
      </c>
    </row>
    <row r="35" spans="13:17">
      <c r="M35">
        <v>3785586</v>
      </c>
      <c r="O35">
        <v>516216</v>
      </c>
      <c r="Q35">
        <v>45000</v>
      </c>
    </row>
    <row r="36" spans="13:17">
      <c r="M36" s="2">
        <f>SUM(M30:M35)</f>
        <v>21390544</v>
      </c>
      <c r="O36" s="2">
        <f>SUM(O30:O35)</f>
        <v>2916889</v>
      </c>
      <c r="Q36" s="2">
        <f>SUM(Q30:Q35)</f>
        <v>345000</v>
      </c>
    </row>
  </sheetData>
  <mergeCells count="10">
    <mergeCell ref="A2:K2"/>
    <mergeCell ref="A4:K4"/>
    <mergeCell ref="A5:A7"/>
    <mergeCell ref="B5:B7"/>
    <mergeCell ref="C5:C7"/>
    <mergeCell ref="D5:E7"/>
    <mergeCell ref="F5:F7"/>
    <mergeCell ref="G5:J6"/>
    <mergeCell ref="K5:K7"/>
    <mergeCell ref="A3:K3"/>
  </mergeCells>
  <pageMargins left="0.7" right="0.7" top="0.75" bottom="0.75" header="0.3" footer="0.3"/>
  <pageSetup paperSize="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zoomScale="80" zoomScaleNormal="80" workbookViewId="0">
      <selection activeCell="A2" sqref="A2:K2"/>
    </sheetView>
  </sheetViews>
  <sheetFormatPr defaultColWidth="9" defaultRowHeight="15"/>
  <cols>
    <col min="1" max="1" width="4.42578125" customWidth="1"/>
    <col min="2" max="2" width="54.28515625" customWidth="1"/>
    <col min="3" max="3" width="13.85546875" customWidth="1"/>
    <col min="4" max="4" width="4.85546875" customWidth="1"/>
    <col min="5" max="5" width="13.28515625" customWidth="1"/>
    <col min="6" max="6" width="15.140625" customWidth="1"/>
    <col min="7" max="7" width="12.85546875" customWidth="1"/>
    <col min="8" max="8" width="12.140625" customWidth="1"/>
    <col min="9" max="9" width="12.28515625" bestFit="1" customWidth="1"/>
    <col min="10" max="10" width="11.7109375" customWidth="1"/>
    <col min="11" max="11" width="17.28515625" customWidth="1"/>
    <col min="12" max="12" width="17.85546875" bestFit="1" customWidth="1"/>
    <col min="14" max="14" width="17.28515625" bestFit="1" customWidth="1"/>
  </cols>
  <sheetData>
    <row r="1" spans="1:11" ht="15.75" thickBot="1"/>
    <row r="2" spans="1:11" ht="18.75">
      <c r="A2" s="286" t="s">
        <v>226</v>
      </c>
      <c r="B2" s="287"/>
      <c r="C2" s="287"/>
      <c r="D2" s="287"/>
      <c r="E2" s="287"/>
      <c r="F2" s="287"/>
      <c r="G2" s="287"/>
      <c r="H2" s="287"/>
      <c r="I2" s="287"/>
      <c r="J2" s="287"/>
      <c r="K2" s="288"/>
    </row>
    <row r="3" spans="1:11" ht="18.75">
      <c r="A3" s="289" t="s">
        <v>25</v>
      </c>
      <c r="B3" s="290"/>
      <c r="C3" s="291"/>
      <c r="D3" s="291"/>
      <c r="E3" s="291"/>
      <c r="F3" s="291"/>
      <c r="G3" s="291"/>
      <c r="H3" s="291"/>
      <c r="I3" s="291"/>
      <c r="J3" s="291"/>
      <c r="K3" s="292"/>
    </row>
    <row r="4" spans="1:11">
      <c r="A4" s="293" t="s">
        <v>0</v>
      </c>
      <c r="B4" s="294" t="s">
        <v>7</v>
      </c>
      <c r="C4" s="294" t="s">
        <v>8</v>
      </c>
      <c r="D4" s="295" t="s">
        <v>9</v>
      </c>
      <c r="E4" s="295"/>
      <c r="F4" s="294" t="s">
        <v>10</v>
      </c>
      <c r="G4" s="295" t="s">
        <v>11</v>
      </c>
      <c r="H4" s="295"/>
      <c r="I4" s="295"/>
      <c r="J4" s="295"/>
      <c r="K4" s="296" t="s">
        <v>12</v>
      </c>
    </row>
    <row r="5" spans="1:11">
      <c r="A5" s="293"/>
      <c r="B5" s="294"/>
      <c r="C5" s="294"/>
      <c r="D5" s="295"/>
      <c r="E5" s="295"/>
      <c r="F5" s="294"/>
      <c r="G5" s="295"/>
      <c r="H5" s="295"/>
      <c r="I5" s="295"/>
      <c r="J5" s="295"/>
      <c r="K5" s="296"/>
    </row>
    <row r="6" spans="1:11" ht="15.75">
      <c r="A6" s="293"/>
      <c r="B6" s="294"/>
      <c r="C6" s="294"/>
      <c r="D6" s="295"/>
      <c r="E6" s="295"/>
      <c r="F6" s="294"/>
      <c r="G6" s="17" t="s">
        <v>1</v>
      </c>
      <c r="H6" s="17" t="s">
        <v>2</v>
      </c>
      <c r="I6" s="17" t="s">
        <v>5</v>
      </c>
      <c r="J6" s="17" t="s">
        <v>4</v>
      </c>
      <c r="K6" s="296"/>
    </row>
    <row r="7" spans="1:11" ht="23.25" customHeight="1">
      <c r="A7" s="41">
        <v>1</v>
      </c>
      <c r="B7" s="37" t="s">
        <v>191</v>
      </c>
      <c r="C7" s="62">
        <v>1500000</v>
      </c>
      <c r="D7" s="41">
        <v>3</v>
      </c>
      <c r="E7" s="58" t="s">
        <v>35</v>
      </c>
      <c r="F7" s="63">
        <f>D7*C7</f>
        <v>4500000</v>
      </c>
      <c r="G7" s="41"/>
      <c r="H7" s="41"/>
      <c r="I7" s="41"/>
      <c r="J7" s="41"/>
      <c r="K7" s="41"/>
    </row>
    <row r="8" spans="1:11" ht="23.25" customHeight="1">
      <c r="A8" s="41">
        <v>2</v>
      </c>
      <c r="B8" s="37" t="s">
        <v>192</v>
      </c>
      <c r="C8" s="62">
        <v>950000</v>
      </c>
      <c r="D8" s="41">
        <v>3</v>
      </c>
      <c r="E8" s="58" t="s">
        <v>35</v>
      </c>
      <c r="F8" s="63">
        <f t="shared" ref="F8:F21" si="0">D8*C8</f>
        <v>2850000</v>
      </c>
      <c r="G8" s="41"/>
      <c r="H8" s="41"/>
      <c r="I8" s="41"/>
      <c r="J8" s="41"/>
      <c r="K8" s="41"/>
    </row>
    <row r="9" spans="1:11" ht="23.25" customHeight="1">
      <c r="A9" s="41">
        <v>3</v>
      </c>
      <c r="B9" s="37" t="s">
        <v>193</v>
      </c>
      <c r="C9" s="62">
        <v>125000</v>
      </c>
      <c r="D9" s="41">
        <v>16</v>
      </c>
      <c r="E9" s="58" t="s">
        <v>145</v>
      </c>
      <c r="F9" s="63">
        <f t="shared" si="0"/>
        <v>2000000</v>
      </c>
      <c r="G9" s="41"/>
      <c r="H9" s="41"/>
      <c r="I9" s="41"/>
      <c r="J9" s="41"/>
      <c r="K9" s="41"/>
    </row>
    <row r="10" spans="1:11" ht="23.25" customHeight="1">
      <c r="A10" s="41">
        <v>4</v>
      </c>
      <c r="B10" s="64" t="s">
        <v>195</v>
      </c>
      <c r="C10" s="62">
        <v>3000000</v>
      </c>
      <c r="D10" s="42">
        <v>1</v>
      </c>
      <c r="E10" s="58" t="s">
        <v>37</v>
      </c>
      <c r="F10" s="63">
        <f t="shared" si="0"/>
        <v>3000000</v>
      </c>
      <c r="G10" s="41"/>
      <c r="H10" s="41"/>
      <c r="I10" s="41"/>
      <c r="J10" s="41"/>
      <c r="K10" s="41"/>
    </row>
    <row r="11" spans="1:11" ht="23.25" customHeight="1">
      <c r="A11" s="41">
        <v>5</v>
      </c>
      <c r="B11" s="64" t="s">
        <v>194</v>
      </c>
      <c r="C11" s="62">
        <v>155000</v>
      </c>
      <c r="D11" s="42">
        <v>50</v>
      </c>
      <c r="E11" s="58" t="s">
        <v>37</v>
      </c>
      <c r="F11" s="63">
        <f t="shared" si="0"/>
        <v>7750000</v>
      </c>
      <c r="G11" s="41"/>
      <c r="H11" s="41"/>
      <c r="I11" s="41"/>
      <c r="J11" s="41"/>
      <c r="K11" s="41"/>
    </row>
    <row r="12" spans="1:11" ht="23.25" customHeight="1">
      <c r="A12" s="41">
        <v>6</v>
      </c>
      <c r="B12" s="65" t="s">
        <v>197</v>
      </c>
      <c r="C12" s="66">
        <v>3500000</v>
      </c>
      <c r="D12" s="51">
        <v>1</v>
      </c>
      <c r="E12" s="60" t="s">
        <v>37</v>
      </c>
      <c r="F12" s="63">
        <f t="shared" si="0"/>
        <v>3500000</v>
      </c>
      <c r="G12" s="49"/>
      <c r="H12" s="49"/>
      <c r="I12" s="49"/>
      <c r="J12" s="49"/>
      <c r="K12" s="49"/>
    </row>
    <row r="13" spans="1:11" ht="23.25" customHeight="1">
      <c r="A13" s="41">
        <v>7</v>
      </c>
      <c r="B13" s="68" t="s">
        <v>196</v>
      </c>
      <c r="C13" s="62">
        <v>2000000</v>
      </c>
      <c r="D13" s="46">
        <v>1</v>
      </c>
      <c r="E13" s="58" t="s">
        <v>34</v>
      </c>
      <c r="F13" s="63">
        <f t="shared" si="0"/>
        <v>2000000</v>
      </c>
      <c r="G13" s="41"/>
      <c r="H13" s="41"/>
      <c r="I13" s="41"/>
      <c r="J13" s="41"/>
      <c r="K13" s="41"/>
    </row>
    <row r="14" spans="1:11" ht="23.25" customHeight="1">
      <c r="A14" s="41">
        <v>8</v>
      </c>
      <c r="B14" s="68" t="s">
        <v>198</v>
      </c>
      <c r="C14" s="62">
        <v>1500000</v>
      </c>
      <c r="D14" s="46">
        <v>1</v>
      </c>
      <c r="E14" s="58" t="s">
        <v>37</v>
      </c>
      <c r="F14" s="63">
        <f t="shared" si="0"/>
        <v>1500000</v>
      </c>
      <c r="G14" s="41"/>
      <c r="H14" s="41"/>
      <c r="I14" s="41"/>
      <c r="J14" s="41"/>
      <c r="K14" s="41"/>
    </row>
    <row r="15" spans="1:11" ht="23.25" customHeight="1">
      <c r="A15" s="41">
        <v>9</v>
      </c>
      <c r="B15" s="68" t="s">
        <v>199</v>
      </c>
      <c r="C15" s="62">
        <v>1300000</v>
      </c>
      <c r="D15" s="46">
        <v>1</v>
      </c>
      <c r="E15" s="58" t="s">
        <v>34</v>
      </c>
      <c r="F15" s="63">
        <f t="shared" si="0"/>
        <v>1300000</v>
      </c>
      <c r="G15" s="41"/>
      <c r="H15" s="41"/>
      <c r="I15" s="41"/>
      <c r="J15" s="41"/>
      <c r="K15" s="41"/>
    </row>
    <row r="16" spans="1:11" ht="23.25" customHeight="1">
      <c r="A16" s="41">
        <v>10</v>
      </c>
      <c r="B16" s="68" t="s">
        <v>201</v>
      </c>
      <c r="C16" s="62">
        <v>300000</v>
      </c>
      <c r="D16" s="41">
        <v>4</v>
      </c>
      <c r="E16" s="58" t="s">
        <v>37</v>
      </c>
      <c r="F16" s="63">
        <f t="shared" si="0"/>
        <v>1200000</v>
      </c>
      <c r="G16" s="41"/>
      <c r="H16" s="41"/>
      <c r="I16" s="41"/>
      <c r="J16" s="41"/>
      <c r="K16" s="41"/>
    </row>
    <row r="17" spans="1:11" ht="23.25" customHeight="1">
      <c r="A17" s="41">
        <v>11</v>
      </c>
      <c r="B17" s="68" t="s">
        <v>200</v>
      </c>
      <c r="C17" s="62">
        <v>100000</v>
      </c>
      <c r="D17" s="41">
        <v>4</v>
      </c>
      <c r="E17" s="58" t="s">
        <v>37</v>
      </c>
      <c r="F17" s="63">
        <f t="shared" si="0"/>
        <v>400000</v>
      </c>
      <c r="G17" s="41"/>
      <c r="H17" s="41"/>
      <c r="I17" s="41"/>
      <c r="J17" s="41"/>
      <c r="K17" s="41"/>
    </row>
    <row r="18" spans="1:11" ht="23.25" customHeight="1">
      <c r="A18" s="41">
        <v>12</v>
      </c>
      <c r="B18" s="68" t="s">
        <v>202</v>
      </c>
      <c r="C18" s="62">
        <v>26275000</v>
      </c>
      <c r="D18" s="41">
        <v>1</v>
      </c>
      <c r="E18" s="58" t="s">
        <v>34</v>
      </c>
      <c r="F18" s="63">
        <f t="shared" si="0"/>
        <v>26275000</v>
      </c>
      <c r="G18" s="41"/>
      <c r="H18" s="41"/>
      <c r="I18" s="41"/>
      <c r="J18" s="41"/>
      <c r="K18" s="41"/>
    </row>
    <row r="19" spans="1:11" ht="23.25" customHeight="1">
      <c r="A19" s="41">
        <v>13</v>
      </c>
      <c r="B19" s="68" t="s">
        <v>203</v>
      </c>
      <c r="C19" s="62">
        <v>155000</v>
      </c>
      <c r="D19" s="41">
        <v>65</v>
      </c>
      <c r="E19" s="58" t="s">
        <v>40</v>
      </c>
      <c r="F19" s="63">
        <f t="shared" si="0"/>
        <v>10075000</v>
      </c>
      <c r="G19" s="41"/>
      <c r="H19" s="41"/>
      <c r="I19" s="41"/>
      <c r="J19" s="41"/>
      <c r="K19" s="41"/>
    </row>
    <row r="20" spans="1:11" ht="23.25" customHeight="1">
      <c r="A20" s="41">
        <v>14</v>
      </c>
      <c r="B20" s="68" t="s">
        <v>204</v>
      </c>
      <c r="C20" s="62">
        <v>4500000</v>
      </c>
      <c r="D20" s="41">
        <v>1</v>
      </c>
      <c r="E20" s="58" t="s">
        <v>40</v>
      </c>
      <c r="F20" s="63">
        <f t="shared" si="0"/>
        <v>4500000</v>
      </c>
      <c r="G20" s="41"/>
      <c r="H20" s="41"/>
      <c r="I20" s="41"/>
      <c r="J20" s="41"/>
      <c r="K20" s="41"/>
    </row>
    <row r="21" spans="1:11" ht="23.25" customHeight="1">
      <c r="A21" s="41">
        <v>15</v>
      </c>
      <c r="B21" s="57" t="s">
        <v>205</v>
      </c>
      <c r="C21" s="62">
        <v>1150000</v>
      </c>
      <c r="D21" s="41">
        <v>1</v>
      </c>
      <c r="E21" s="58" t="s">
        <v>34</v>
      </c>
      <c r="F21" s="67">
        <f t="shared" si="0"/>
        <v>1150000</v>
      </c>
      <c r="G21" s="41"/>
      <c r="H21" s="41"/>
      <c r="I21" s="41"/>
      <c r="J21" s="41"/>
      <c r="K21" s="41"/>
    </row>
  </sheetData>
  <mergeCells count="9">
    <mergeCell ref="A2:K2"/>
    <mergeCell ref="A3:K3"/>
    <mergeCell ref="A4:A6"/>
    <mergeCell ref="B4:B6"/>
    <mergeCell ref="C4:C6"/>
    <mergeCell ref="D4:E6"/>
    <mergeCell ref="F4:F6"/>
    <mergeCell ref="G4:J5"/>
    <mergeCell ref="K4:K6"/>
  </mergeCells>
  <pageMargins left="0.7" right="0.7" top="0.75" bottom="0.75" header="0.3" footer="0.3"/>
  <pageSetup paperSize="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3"/>
  <sheetViews>
    <sheetView zoomScale="80" zoomScaleNormal="80" workbookViewId="0">
      <selection activeCell="B29" sqref="B29"/>
    </sheetView>
  </sheetViews>
  <sheetFormatPr defaultColWidth="9" defaultRowHeight="15"/>
  <cols>
    <col min="1" max="1" width="4.42578125" customWidth="1"/>
    <col min="2" max="2" width="48.85546875" customWidth="1"/>
    <col min="3" max="3" width="13.85546875" customWidth="1"/>
    <col min="4" max="4" width="4.140625" customWidth="1"/>
    <col min="5" max="5" width="8.42578125" customWidth="1"/>
    <col min="6" max="6" width="14" customWidth="1"/>
    <col min="7" max="7" width="12.85546875" customWidth="1"/>
    <col min="8" max="8" width="12.140625" customWidth="1"/>
    <col min="9" max="9" width="10.140625" customWidth="1"/>
    <col min="10" max="10" width="10.42578125" customWidth="1"/>
    <col min="11" max="11" width="15" customWidth="1"/>
    <col min="12" max="12" width="17.85546875" bestFit="1" customWidth="1"/>
    <col min="14" max="14" width="17.28515625" bestFit="1" customWidth="1"/>
    <col min="16" max="16" width="12.85546875" customWidth="1"/>
    <col min="18" max="18" width="11.7109375" customWidth="1"/>
  </cols>
  <sheetData>
    <row r="1" spans="1:14">
      <c r="A1" s="95"/>
    </row>
    <row r="2" spans="1:14" ht="18.75">
      <c r="A2" s="297" t="s">
        <v>226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4" ht="18.75">
      <c r="A3" s="297" t="s">
        <v>25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4" ht="18.75">
      <c r="A4" s="297" t="s">
        <v>248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4">
      <c r="A5" s="298" t="s">
        <v>0</v>
      </c>
      <c r="B5" s="294" t="s">
        <v>7</v>
      </c>
      <c r="C5" s="294" t="s">
        <v>8</v>
      </c>
      <c r="D5" s="295" t="s">
        <v>9</v>
      </c>
      <c r="E5" s="295"/>
      <c r="F5" s="294" t="s">
        <v>10</v>
      </c>
      <c r="G5" s="295" t="s">
        <v>11</v>
      </c>
      <c r="H5" s="295"/>
      <c r="I5" s="295"/>
      <c r="J5" s="295"/>
      <c r="K5" s="294" t="s">
        <v>12</v>
      </c>
    </row>
    <row r="6" spans="1:14">
      <c r="A6" s="298"/>
      <c r="B6" s="294"/>
      <c r="C6" s="294"/>
      <c r="D6" s="295"/>
      <c r="E6" s="295"/>
      <c r="F6" s="294"/>
      <c r="G6" s="295"/>
      <c r="H6" s="295"/>
      <c r="I6" s="295"/>
      <c r="J6" s="295"/>
      <c r="K6" s="294"/>
    </row>
    <row r="7" spans="1:14" ht="15.75">
      <c r="A7" s="298"/>
      <c r="B7" s="294"/>
      <c r="C7" s="294"/>
      <c r="D7" s="295"/>
      <c r="E7" s="295"/>
      <c r="F7" s="294"/>
      <c r="G7" s="17" t="s">
        <v>1</v>
      </c>
      <c r="H7" s="17" t="s">
        <v>2</v>
      </c>
      <c r="I7" s="17" t="s">
        <v>5</v>
      </c>
      <c r="J7" s="17" t="s">
        <v>4</v>
      </c>
      <c r="K7" s="294"/>
    </row>
    <row r="8" spans="1:14" ht="23.25" customHeight="1">
      <c r="A8" s="100">
        <v>1</v>
      </c>
      <c r="B8" s="37" t="s">
        <v>181</v>
      </c>
      <c r="C8" s="42">
        <v>36150000</v>
      </c>
      <c r="D8" s="41">
        <v>1</v>
      </c>
      <c r="E8" s="58" t="s">
        <v>34</v>
      </c>
      <c r="F8" s="44">
        <f>D8*C8</f>
        <v>36150000</v>
      </c>
      <c r="G8" s="42">
        <v>3582433</v>
      </c>
      <c r="H8" s="42">
        <v>488513</v>
      </c>
      <c r="I8" s="17"/>
      <c r="J8" s="17"/>
      <c r="K8" s="70">
        <f>SUM(F8-G8-H8)</f>
        <v>32079054</v>
      </c>
    </row>
    <row r="9" spans="1:14" ht="23.25" customHeight="1">
      <c r="A9" s="100">
        <v>2</v>
      </c>
      <c r="B9" s="101" t="s">
        <v>182</v>
      </c>
      <c r="C9" s="46">
        <v>250000</v>
      </c>
      <c r="D9" s="41">
        <v>6</v>
      </c>
      <c r="E9" s="58" t="s">
        <v>34</v>
      </c>
      <c r="F9" s="44">
        <f t="shared" ref="F9:F31" si="0">D9*C9</f>
        <v>1500000</v>
      </c>
      <c r="G9" s="17"/>
      <c r="H9" s="17"/>
      <c r="I9" s="17"/>
      <c r="J9" s="42">
        <v>30000</v>
      </c>
      <c r="K9" s="70">
        <f>SUM(F9-J9)</f>
        <v>1470000</v>
      </c>
      <c r="N9">
        <v>37650000</v>
      </c>
    </row>
    <row r="10" spans="1:14" ht="23.25" customHeight="1">
      <c r="A10" s="94"/>
      <c r="B10" s="102" t="s">
        <v>245</v>
      </c>
      <c r="C10" s="103"/>
      <c r="D10" s="104"/>
      <c r="E10" s="91"/>
      <c r="F10" s="92">
        <f>SUM(F8:F9)</f>
        <v>37650000</v>
      </c>
      <c r="G10" s="92">
        <f>SUM(G8:G9)</f>
        <v>3582433</v>
      </c>
      <c r="H10" s="92">
        <f>SUM(H8:H9)</f>
        <v>488513</v>
      </c>
      <c r="I10" s="93"/>
      <c r="J10" s="92">
        <f>SUM(J8:J9)</f>
        <v>30000</v>
      </c>
      <c r="K10" s="92">
        <f>SUM(K8:K9)</f>
        <v>33549054</v>
      </c>
      <c r="N10">
        <v>45000000</v>
      </c>
    </row>
    <row r="11" spans="1:14" ht="23.25" customHeight="1">
      <c r="A11" s="100"/>
      <c r="B11" s="101"/>
      <c r="C11" s="46"/>
      <c r="D11" s="41"/>
      <c r="E11" s="58"/>
      <c r="F11" s="44"/>
      <c r="G11" s="17"/>
      <c r="H11" s="17"/>
      <c r="I11" s="17"/>
      <c r="J11" s="42"/>
      <c r="K11" s="70"/>
      <c r="N11">
        <v>22350000</v>
      </c>
    </row>
    <row r="12" spans="1:14" ht="23.25" customHeight="1">
      <c r="A12" s="100">
        <v>3</v>
      </c>
      <c r="B12" s="57" t="s">
        <v>183</v>
      </c>
      <c r="C12" s="42">
        <v>43500000</v>
      </c>
      <c r="D12" s="41">
        <v>1</v>
      </c>
      <c r="E12" s="58" t="s">
        <v>34</v>
      </c>
      <c r="F12" s="44">
        <f t="shared" si="0"/>
        <v>43500000</v>
      </c>
      <c r="G12" s="71">
        <v>4310811</v>
      </c>
      <c r="H12" s="71">
        <v>587837</v>
      </c>
      <c r="I12" s="72"/>
      <c r="J12" s="72"/>
      <c r="K12" s="73">
        <f>SUM(F12-G12-H12)</f>
        <v>38601352</v>
      </c>
      <c r="N12">
        <v>3000000</v>
      </c>
    </row>
    <row r="13" spans="1:14" ht="23.25" customHeight="1">
      <c r="A13" s="100">
        <v>4</v>
      </c>
      <c r="B13" s="57" t="s">
        <v>184</v>
      </c>
      <c r="C13" s="42">
        <v>250000</v>
      </c>
      <c r="D13" s="41">
        <v>6</v>
      </c>
      <c r="E13" s="58" t="s">
        <v>58</v>
      </c>
      <c r="F13" s="44">
        <f t="shared" si="0"/>
        <v>1500000</v>
      </c>
      <c r="G13" s="71"/>
      <c r="H13" s="71"/>
      <c r="I13" s="71"/>
      <c r="J13" s="71">
        <v>30000</v>
      </c>
      <c r="K13" s="74">
        <f>F13-J13</f>
        <v>1470000</v>
      </c>
      <c r="N13">
        <v>45000000</v>
      </c>
    </row>
    <row r="14" spans="1:14" ht="23.25" customHeight="1">
      <c r="A14" s="94"/>
      <c r="B14" s="102" t="s">
        <v>245</v>
      </c>
      <c r="C14" s="103"/>
      <c r="D14" s="104"/>
      <c r="E14" s="91"/>
      <c r="F14" s="92">
        <f>SUM(F12:F13)</f>
        <v>45000000</v>
      </c>
      <c r="G14" s="92">
        <f>SUM(G12:G13)</f>
        <v>4310811</v>
      </c>
      <c r="H14" s="92">
        <f>SUM(H12:H13)</f>
        <v>587837</v>
      </c>
      <c r="I14" s="93"/>
      <c r="J14" s="92">
        <f>SUM(J12:J13)</f>
        <v>30000</v>
      </c>
      <c r="K14" s="92">
        <f>SUM(K12:K13)</f>
        <v>40071352</v>
      </c>
      <c r="N14" s="96">
        <v>24200000</v>
      </c>
    </row>
    <row r="15" spans="1:14" ht="23.25" customHeight="1">
      <c r="A15" s="100"/>
      <c r="B15" s="57"/>
      <c r="C15" s="42"/>
      <c r="D15" s="41"/>
      <c r="E15" s="58"/>
      <c r="F15" s="44"/>
      <c r="G15" s="71"/>
      <c r="H15" s="71"/>
      <c r="I15" s="71"/>
      <c r="J15" s="71"/>
      <c r="K15" s="74"/>
      <c r="N15" s="2">
        <f>SUM(N9:N14)</f>
        <v>177200000</v>
      </c>
    </row>
    <row r="16" spans="1:14" ht="30" customHeight="1">
      <c r="A16" s="100">
        <v>5</v>
      </c>
      <c r="B16" s="57" t="s">
        <v>186</v>
      </c>
      <c r="C16" s="42">
        <v>9163250</v>
      </c>
      <c r="D16" s="41">
        <v>1</v>
      </c>
      <c r="E16" s="58" t="s">
        <v>34</v>
      </c>
      <c r="F16" s="47">
        <f t="shared" si="0"/>
        <v>9163250</v>
      </c>
      <c r="G16" s="71">
        <v>908070</v>
      </c>
      <c r="H16" s="71">
        <v>123827</v>
      </c>
      <c r="I16" s="71"/>
      <c r="J16" s="71"/>
      <c r="K16" s="74">
        <f>F16-G16-H16</f>
        <v>8131353</v>
      </c>
    </row>
    <row r="17" spans="1:18" ht="23.25" customHeight="1">
      <c r="A17" s="100">
        <v>6</v>
      </c>
      <c r="B17" s="57" t="s">
        <v>187</v>
      </c>
      <c r="C17" s="42">
        <v>6418125</v>
      </c>
      <c r="D17" s="41">
        <v>1</v>
      </c>
      <c r="E17" s="58" t="s">
        <v>34</v>
      </c>
      <c r="F17" s="47">
        <f t="shared" si="0"/>
        <v>6418125</v>
      </c>
      <c r="G17" s="71">
        <v>636031</v>
      </c>
      <c r="H17" s="71">
        <v>86731</v>
      </c>
      <c r="I17" s="71"/>
      <c r="J17" s="71"/>
      <c r="K17" s="74">
        <f t="shared" ref="K17:K19" si="1">F17-G17-H17</f>
        <v>5695363</v>
      </c>
      <c r="N17" t="s">
        <v>247</v>
      </c>
    </row>
    <row r="18" spans="1:18" ht="23.25" customHeight="1">
      <c r="A18" s="100">
        <v>7</v>
      </c>
      <c r="B18" s="105" t="s">
        <v>188</v>
      </c>
      <c r="C18" s="42">
        <v>1153000</v>
      </c>
      <c r="D18" s="41">
        <v>1</v>
      </c>
      <c r="E18" s="43" t="s">
        <v>34</v>
      </c>
      <c r="F18" s="47">
        <f t="shared" si="0"/>
        <v>1153000</v>
      </c>
      <c r="G18" s="71">
        <v>0</v>
      </c>
      <c r="H18" s="71">
        <v>0</v>
      </c>
      <c r="I18" s="71"/>
      <c r="J18" s="71"/>
      <c r="K18" s="74">
        <f t="shared" si="1"/>
        <v>1153000</v>
      </c>
      <c r="N18">
        <v>33549054</v>
      </c>
    </row>
    <row r="19" spans="1:18" ht="23.25" customHeight="1">
      <c r="A19" s="100">
        <v>8</v>
      </c>
      <c r="B19" s="37" t="s">
        <v>185</v>
      </c>
      <c r="C19" s="42">
        <v>3865625</v>
      </c>
      <c r="D19" s="41">
        <v>1</v>
      </c>
      <c r="E19" s="43" t="s">
        <v>34</v>
      </c>
      <c r="F19" s="47">
        <f t="shared" si="0"/>
        <v>3865625</v>
      </c>
      <c r="G19" s="71">
        <v>383080</v>
      </c>
      <c r="H19" s="71">
        <v>52238</v>
      </c>
      <c r="I19" s="71"/>
      <c r="J19" s="71"/>
      <c r="K19" s="74">
        <f t="shared" si="1"/>
        <v>3430307</v>
      </c>
      <c r="N19">
        <v>40071352</v>
      </c>
    </row>
    <row r="20" spans="1:18" ht="24.75" customHeight="1">
      <c r="A20" s="100">
        <v>9</v>
      </c>
      <c r="B20" s="59" t="s">
        <v>189</v>
      </c>
      <c r="C20" s="46">
        <v>250000</v>
      </c>
      <c r="D20" s="41">
        <v>7</v>
      </c>
      <c r="E20" s="58" t="s">
        <v>58</v>
      </c>
      <c r="F20" s="47">
        <f t="shared" si="0"/>
        <v>1750000</v>
      </c>
      <c r="G20" s="75"/>
      <c r="H20" s="75"/>
      <c r="I20" s="75"/>
      <c r="J20" s="75">
        <v>35000</v>
      </c>
      <c r="K20" s="75">
        <f>F20-J20</f>
        <v>1715000</v>
      </c>
      <c r="N20">
        <v>20125023</v>
      </c>
    </row>
    <row r="21" spans="1:18" ht="24.75" customHeight="1">
      <c r="A21" s="94"/>
      <c r="B21" s="102" t="s">
        <v>245</v>
      </c>
      <c r="C21" s="103"/>
      <c r="D21" s="104"/>
      <c r="E21" s="91"/>
      <c r="F21" s="92">
        <f>SUM(F16:F20)</f>
        <v>22350000</v>
      </c>
      <c r="G21" s="92">
        <f>SUM(G16:G20)</f>
        <v>1927181</v>
      </c>
      <c r="H21" s="92">
        <f>SUM(H16:H20)</f>
        <v>262796</v>
      </c>
      <c r="I21" s="93"/>
      <c r="J21" s="92">
        <f>SUM(J16:J20)</f>
        <v>35000</v>
      </c>
      <c r="K21" s="92">
        <f>SUM(K16:K20)</f>
        <v>20125023</v>
      </c>
      <c r="N21">
        <v>2940000</v>
      </c>
    </row>
    <row r="22" spans="1:18" ht="24.75" customHeight="1">
      <c r="A22" s="100"/>
      <c r="B22" s="59"/>
      <c r="C22" s="46"/>
      <c r="D22" s="41"/>
      <c r="E22" s="58"/>
      <c r="F22" s="47"/>
      <c r="G22" s="75"/>
      <c r="H22" s="75"/>
      <c r="I22" s="75"/>
      <c r="J22" s="75"/>
      <c r="K22" s="75"/>
      <c r="N22">
        <v>39932432</v>
      </c>
    </row>
    <row r="23" spans="1:18" ht="24.75" customHeight="1">
      <c r="A23" s="100">
        <v>10</v>
      </c>
      <c r="B23" s="59" t="s">
        <v>190</v>
      </c>
      <c r="C23" s="46">
        <v>250000</v>
      </c>
      <c r="D23" s="41">
        <v>12</v>
      </c>
      <c r="E23" s="58" t="s">
        <v>58</v>
      </c>
      <c r="F23" s="44">
        <f t="shared" si="0"/>
        <v>3000000</v>
      </c>
      <c r="G23" s="75"/>
      <c r="H23" s="75"/>
      <c r="I23" s="75"/>
      <c r="J23" s="75">
        <v>60000</v>
      </c>
      <c r="K23" s="75">
        <f>F23-J23</f>
        <v>2940000</v>
      </c>
      <c r="N23" s="96">
        <v>21782613</v>
      </c>
    </row>
    <row r="24" spans="1:18" ht="24.75" customHeight="1">
      <c r="A24" s="94"/>
      <c r="B24" s="102" t="s">
        <v>245</v>
      </c>
      <c r="C24" s="103"/>
      <c r="D24" s="104"/>
      <c r="E24" s="91"/>
      <c r="F24" s="92">
        <f>SUM(F23)</f>
        <v>3000000</v>
      </c>
      <c r="G24" s="92">
        <f>SUM(G23)</f>
        <v>0</v>
      </c>
      <c r="H24" s="92">
        <f>SUM(H23)</f>
        <v>0</v>
      </c>
      <c r="I24" s="93"/>
      <c r="J24" s="92">
        <f>SUM(J23)</f>
        <v>60000</v>
      </c>
      <c r="K24" s="92">
        <f>SUM(K23)</f>
        <v>2940000</v>
      </c>
      <c r="N24" s="2">
        <f>SUM(N18:N23)</f>
        <v>158400474</v>
      </c>
    </row>
    <row r="25" spans="1:18" ht="24.75" customHeight="1">
      <c r="A25" s="100"/>
      <c r="B25" s="59"/>
      <c r="C25" s="46"/>
      <c r="D25" s="41"/>
      <c r="E25" s="58"/>
      <c r="F25" s="44"/>
      <c r="G25" s="75"/>
      <c r="H25" s="75"/>
      <c r="I25" s="75"/>
      <c r="J25" s="75"/>
      <c r="K25" s="75"/>
    </row>
    <row r="26" spans="1:18" ht="22.5" customHeight="1">
      <c r="A26" s="85">
        <v>11</v>
      </c>
      <c r="B26" s="105" t="s">
        <v>231</v>
      </c>
      <c r="C26" s="46">
        <v>45000000</v>
      </c>
      <c r="D26" s="41">
        <v>1</v>
      </c>
      <c r="E26" s="43" t="s">
        <v>34</v>
      </c>
      <c r="F26" s="44">
        <f t="shared" si="0"/>
        <v>45000000</v>
      </c>
      <c r="G26" s="71">
        <v>4459460</v>
      </c>
      <c r="H26" s="71">
        <v>608108</v>
      </c>
      <c r="I26" s="30"/>
      <c r="J26" s="30"/>
      <c r="K26" s="74">
        <f t="shared" ref="K26:K29" si="2">F26-G26-H26</f>
        <v>39932432</v>
      </c>
      <c r="N26" t="s">
        <v>1</v>
      </c>
      <c r="P26" t="s">
        <v>255</v>
      </c>
      <c r="R26" t="s">
        <v>256</v>
      </c>
    </row>
    <row r="27" spans="1:18" ht="22.5" customHeight="1">
      <c r="A27" s="94"/>
      <c r="B27" s="102" t="s">
        <v>245</v>
      </c>
      <c r="C27" s="103"/>
      <c r="D27" s="104"/>
      <c r="E27" s="91"/>
      <c r="F27" s="92">
        <f>SUM(F26)</f>
        <v>45000000</v>
      </c>
      <c r="G27" s="92">
        <f>SUM(G26)</f>
        <v>4459460</v>
      </c>
      <c r="H27" s="92">
        <f>SUM(H26)</f>
        <v>608108</v>
      </c>
      <c r="I27" s="93"/>
      <c r="J27" s="92">
        <f>SUM(J26)</f>
        <v>0</v>
      </c>
      <c r="K27" s="92">
        <f>SUM(K26)</f>
        <v>39932432</v>
      </c>
      <c r="N27">
        <v>3582433</v>
      </c>
      <c r="P27">
        <v>488513</v>
      </c>
      <c r="R27">
        <v>30000</v>
      </c>
    </row>
    <row r="28" spans="1:18" ht="22.5" customHeight="1">
      <c r="A28" s="85"/>
      <c r="B28" s="105"/>
      <c r="C28" s="46"/>
      <c r="D28" s="41"/>
      <c r="E28" s="43"/>
      <c r="F28" s="44"/>
      <c r="G28" s="71"/>
      <c r="H28" s="71"/>
      <c r="I28" s="30"/>
      <c r="J28" s="30"/>
      <c r="K28" s="74"/>
      <c r="N28">
        <v>4310811</v>
      </c>
      <c r="P28">
        <v>587837</v>
      </c>
      <c r="R28">
        <v>30000</v>
      </c>
    </row>
    <row r="29" spans="1:18" ht="25.5" customHeight="1">
      <c r="A29" s="85">
        <v>12</v>
      </c>
      <c r="B29" s="30" t="s">
        <v>232</v>
      </c>
      <c r="C29" s="46">
        <v>21200000</v>
      </c>
      <c r="D29" s="41">
        <v>1</v>
      </c>
      <c r="E29" s="43" t="s">
        <v>34</v>
      </c>
      <c r="F29" s="44">
        <f t="shared" si="0"/>
        <v>21200000</v>
      </c>
      <c r="G29" s="71">
        <v>2100901</v>
      </c>
      <c r="H29" s="71">
        <v>286486</v>
      </c>
      <c r="I29" s="30"/>
      <c r="J29" s="30"/>
      <c r="K29" s="74">
        <f t="shared" si="2"/>
        <v>18812613</v>
      </c>
      <c r="N29">
        <v>1927181</v>
      </c>
      <c r="P29">
        <v>262796</v>
      </c>
      <c r="R29">
        <v>35000</v>
      </c>
    </row>
    <row r="30" spans="1:18" ht="23.25" customHeight="1">
      <c r="A30" s="85">
        <v>13</v>
      </c>
      <c r="B30" s="30" t="s">
        <v>233</v>
      </c>
      <c r="C30" s="46">
        <v>250000</v>
      </c>
      <c r="D30" s="85">
        <v>6</v>
      </c>
      <c r="E30" s="30" t="s">
        <v>235</v>
      </c>
      <c r="F30" s="44">
        <f t="shared" si="0"/>
        <v>1500000</v>
      </c>
      <c r="G30" s="30"/>
      <c r="H30" s="30"/>
      <c r="I30" s="30"/>
      <c r="J30" s="71">
        <v>30000</v>
      </c>
      <c r="K30" s="74">
        <f>F30-J30</f>
        <v>1470000</v>
      </c>
      <c r="N30">
        <v>4459460</v>
      </c>
      <c r="P30">
        <v>608108</v>
      </c>
      <c r="R30">
        <v>60000</v>
      </c>
    </row>
    <row r="31" spans="1:18" ht="26.25" customHeight="1">
      <c r="A31" s="85">
        <v>14</v>
      </c>
      <c r="B31" s="30" t="s">
        <v>234</v>
      </c>
      <c r="C31" s="46">
        <v>1500000</v>
      </c>
      <c r="D31" s="41">
        <v>1</v>
      </c>
      <c r="E31" s="43" t="s">
        <v>34</v>
      </c>
      <c r="F31" s="44">
        <f t="shared" si="0"/>
        <v>1500000</v>
      </c>
      <c r="G31" s="71">
        <v>0</v>
      </c>
      <c r="H31" s="71">
        <v>0</v>
      </c>
      <c r="I31" s="30"/>
      <c r="J31" s="30"/>
      <c r="K31" s="75">
        <f>F31-G31-H31</f>
        <v>1500000</v>
      </c>
      <c r="N31">
        <v>2100901</v>
      </c>
      <c r="P31">
        <v>286486</v>
      </c>
      <c r="R31">
        <v>30000</v>
      </c>
    </row>
    <row r="32" spans="1:18" ht="26.25" customHeight="1">
      <c r="A32" s="94"/>
      <c r="B32" s="102" t="s">
        <v>245</v>
      </c>
      <c r="C32" s="103"/>
      <c r="D32" s="104"/>
      <c r="E32" s="91"/>
      <c r="F32" s="92">
        <f>SUM(F29:F31)</f>
        <v>24200000</v>
      </c>
      <c r="G32" s="92">
        <f>SUM(G29:G31)</f>
        <v>2100901</v>
      </c>
      <c r="H32" s="92">
        <f>SUM(H29:H31)</f>
        <v>286486</v>
      </c>
      <c r="I32" s="93"/>
      <c r="J32" s="92">
        <f>SUM(J29:J31)</f>
        <v>30000</v>
      </c>
      <c r="K32" s="92">
        <f>SUM(K29:K31)</f>
        <v>21782613</v>
      </c>
    </row>
    <row r="33" spans="1:18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N33" s="2">
        <f>SUM(N27:N32)</f>
        <v>16380786</v>
      </c>
      <c r="P33" s="2">
        <f>SUM(P27:P32)</f>
        <v>2233740</v>
      </c>
      <c r="R33" s="2">
        <f>SUM(R27:R32)</f>
        <v>185000</v>
      </c>
    </row>
  </sheetData>
  <mergeCells count="10">
    <mergeCell ref="A2:K2"/>
    <mergeCell ref="A4:K4"/>
    <mergeCell ref="A5:A7"/>
    <mergeCell ref="B5:B7"/>
    <mergeCell ref="C5:C7"/>
    <mergeCell ref="D5:E7"/>
    <mergeCell ref="F5:F7"/>
    <mergeCell ref="G5:J6"/>
    <mergeCell ref="K5:K7"/>
    <mergeCell ref="A3:K3"/>
  </mergeCells>
  <pageMargins left="0.7" right="0.7" top="0.75" bottom="0.75" header="0.3" footer="0.3"/>
  <pageSetup paperSize="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8"/>
  <sheetViews>
    <sheetView zoomScale="80" zoomScaleNormal="80" workbookViewId="0">
      <selection activeCell="A6" sqref="A6:F6"/>
    </sheetView>
  </sheetViews>
  <sheetFormatPr defaultColWidth="9" defaultRowHeight="15"/>
  <cols>
    <col min="1" max="1" width="4.42578125" customWidth="1"/>
    <col min="2" max="2" width="54.28515625" customWidth="1"/>
    <col min="3" max="3" width="13.85546875" customWidth="1"/>
    <col min="4" max="4" width="4.85546875" customWidth="1"/>
    <col min="5" max="5" width="13.28515625" customWidth="1"/>
    <col min="6" max="6" width="15.140625" customWidth="1"/>
    <col min="7" max="7" width="12.85546875" customWidth="1"/>
    <col min="8" max="8" width="12.140625" customWidth="1"/>
    <col min="9" max="9" width="12.28515625" bestFit="1" customWidth="1"/>
    <col min="10" max="10" width="11.7109375" customWidth="1"/>
    <col min="11" max="11" width="17.28515625" customWidth="1"/>
    <col min="12" max="12" width="17.85546875" bestFit="1" customWidth="1"/>
    <col min="14" max="14" width="17.28515625" bestFit="1" customWidth="1"/>
  </cols>
  <sheetData>
    <row r="1" spans="1:11" ht="18.75">
      <c r="A1" s="299" t="s">
        <v>225</v>
      </c>
      <c r="B1" s="300"/>
      <c r="C1" s="300"/>
      <c r="D1" s="300"/>
      <c r="E1" s="300"/>
      <c r="F1" s="300"/>
      <c r="G1" s="300"/>
      <c r="H1" s="300"/>
      <c r="I1" s="300"/>
      <c r="J1" s="300"/>
      <c r="K1" s="301"/>
    </row>
    <row r="2" spans="1:11" ht="18.75">
      <c r="A2" s="302" t="s">
        <v>25</v>
      </c>
      <c r="B2" s="303"/>
      <c r="C2" s="303"/>
      <c r="D2" s="303"/>
      <c r="E2" s="303"/>
      <c r="F2" s="303"/>
      <c r="G2" s="303"/>
      <c r="H2" s="303"/>
      <c r="I2" s="303"/>
      <c r="J2" s="303"/>
      <c r="K2" s="304"/>
    </row>
    <row r="3" spans="1:11">
      <c r="A3" s="293" t="s">
        <v>0</v>
      </c>
      <c r="B3" s="294" t="s">
        <v>7</v>
      </c>
      <c r="C3" s="294" t="s">
        <v>8</v>
      </c>
      <c r="D3" s="295" t="s">
        <v>9</v>
      </c>
      <c r="E3" s="295"/>
      <c r="F3" s="294" t="s">
        <v>10</v>
      </c>
      <c r="G3" s="295" t="s">
        <v>11</v>
      </c>
      <c r="H3" s="295"/>
      <c r="I3" s="295"/>
      <c r="J3" s="295"/>
      <c r="K3" s="296" t="s">
        <v>12</v>
      </c>
    </row>
    <row r="4" spans="1:11">
      <c r="A4" s="293"/>
      <c r="B4" s="294"/>
      <c r="C4" s="294"/>
      <c r="D4" s="295"/>
      <c r="E4" s="295"/>
      <c r="F4" s="294"/>
      <c r="G4" s="295"/>
      <c r="H4" s="295"/>
      <c r="I4" s="295"/>
      <c r="J4" s="295"/>
      <c r="K4" s="296"/>
    </row>
    <row r="5" spans="1:11" ht="15.75">
      <c r="A5" s="293"/>
      <c r="B5" s="294"/>
      <c r="C5" s="294"/>
      <c r="D5" s="295"/>
      <c r="E5" s="295"/>
      <c r="F5" s="294"/>
      <c r="G5" s="17" t="s">
        <v>1</v>
      </c>
      <c r="H5" s="17" t="s">
        <v>2</v>
      </c>
      <c r="I5" s="17" t="s">
        <v>5</v>
      </c>
      <c r="J5" s="17" t="s">
        <v>4</v>
      </c>
      <c r="K5" s="296"/>
    </row>
    <row r="6" spans="1:11" ht="18.75" customHeight="1">
      <c r="A6" s="41">
        <v>1</v>
      </c>
      <c r="B6" s="59" t="s">
        <v>99</v>
      </c>
      <c r="C6" s="40">
        <v>250000</v>
      </c>
      <c r="D6" s="41">
        <v>1</v>
      </c>
      <c r="E6" s="58" t="s">
        <v>37</v>
      </c>
      <c r="F6" s="44">
        <f t="shared" ref="F6:F88" si="0">D6*C6</f>
        <v>250000</v>
      </c>
      <c r="G6" s="41"/>
      <c r="H6" s="41"/>
      <c r="I6" s="41"/>
      <c r="J6" s="41"/>
      <c r="K6" s="41"/>
    </row>
    <row r="7" spans="1:11" ht="18.75" customHeight="1">
      <c r="A7" s="41">
        <v>2</v>
      </c>
      <c r="B7" s="59" t="s">
        <v>100</v>
      </c>
      <c r="C7" s="40">
        <v>5000000</v>
      </c>
      <c r="D7" s="41">
        <v>5</v>
      </c>
      <c r="E7" s="58" t="s">
        <v>34</v>
      </c>
      <c r="F7" s="44">
        <f t="shared" si="0"/>
        <v>25000000</v>
      </c>
      <c r="G7" s="41"/>
      <c r="H7" s="41"/>
      <c r="I7" s="41"/>
      <c r="J7" s="41"/>
      <c r="K7" s="41"/>
    </row>
    <row r="8" spans="1:11" ht="18.75" customHeight="1">
      <c r="A8" s="41">
        <v>3</v>
      </c>
      <c r="B8" s="59" t="s">
        <v>101</v>
      </c>
      <c r="C8" s="40">
        <v>700000</v>
      </c>
      <c r="D8" s="41">
        <v>2</v>
      </c>
      <c r="E8" s="58" t="s">
        <v>37</v>
      </c>
      <c r="F8" s="44">
        <f t="shared" si="0"/>
        <v>1400000</v>
      </c>
      <c r="G8" s="41"/>
      <c r="H8" s="41"/>
      <c r="I8" s="41"/>
      <c r="J8" s="41"/>
      <c r="K8" s="41"/>
    </row>
    <row r="9" spans="1:11" ht="18.75" customHeight="1">
      <c r="A9" s="41">
        <v>4</v>
      </c>
      <c r="B9" s="59" t="s">
        <v>102</v>
      </c>
      <c r="C9" s="40">
        <v>1000000</v>
      </c>
      <c r="D9" s="41">
        <v>1</v>
      </c>
      <c r="E9" s="58" t="s">
        <v>34</v>
      </c>
      <c r="F9" s="44">
        <f t="shared" si="0"/>
        <v>1000000</v>
      </c>
      <c r="G9" s="41"/>
      <c r="H9" s="41"/>
      <c r="I9" s="41"/>
      <c r="J9" s="41"/>
      <c r="K9" s="41"/>
    </row>
    <row r="10" spans="1:11" ht="18.75" customHeight="1">
      <c r="A10" s="41">
        <v>5</v>
      </c>
      <c r="B10" s="59" t="s">
        <v>103</v>
      </c>
      <c r="C10" s="40">
        <v>100000</v>
      </c>
      <c r="D10" s="41">
        <v>1</v>
      </c>
      <c r="E10" s="58" t="s">
        <v>37</v>
      </c>
      <c r="F10" s="44">
        <f t="shared" si="0"/>
        <v>100000</v>
      </c>
      <c r="G10" s="41"/>
      <c r="H10" s="41"/>
      <c r="I10" s="41"/>
      <c r="J10" s="41"/>
      <c r="K10" s="41"/>
    </row>
    <row r="11" spans="1:11" ht="18.75" customHeight="1">
      <c r="A11" s="41">
        <v>6</v>
      </c>
      <c r="B11" s="59" t="s">
        <v>104</v>
      </c>
      <c r="C11" s="40">
        <v>600000</v>
      </c>
      <c r="D11" s="41">
        <v>1</v>
      </c>
      <c r="E11" s="58" t="s">
        <v>37</v>
      </c>
      <c r="F11" s="44">
        <f t="shared" si="0"/>
        <v>600000</v>
      </c>
      <c r="G11" s="41"/>
      <c r="H11" s="41"/>
      <c r="I11" s="41"/>
      <c r="J11" s="41"/>
      <c r="K11" s="41"/>
    </row>
    <row r="12" spans="1:11" ht="18.75" customHeight="1">
      <c r="A12" s="41">
        <v>7</v>
      </c>
      <c r="B12" s="39" t="s">
        <v>105</v>
      </c>
      <c r="C12" s="42">
        <v>1000000</v>
      </c>
      <c r="D12" s="41">
        <v>1</v>
      </c>
      <c r="E12" s="58" t="s">
        <v>37</v>
      </c>
      <c r="F12" s="47">
        <f t="shared" si="0"/>
        <v>1000000</v>
      </c>
      <c r="G12" s="41"/>
      <c r="H12" s="41"/>
      <c r="I12" s="41"/>
      <c r="J12" s="41"/>
      <c r="K12" s="41"/>
    </row>
    <row r="13" spans="1:11" ht="18.75" customHeight="1">
      <c r="A13" s="41">
        <v>8</v>
      </c>
      <c r="B13" s="39" t="s">
        <v>107</v>
      </c>
      <c r="C13" s="42">
        <v>650000</v>
      </c>
      <c r="D13" s="41">
        <v>1</v>
      </c>
      <c r="E13" s="58" t="s">
        <v>37</v>
      </c>
      <c r="F13" s="47">
        <f t="shared" si="0"/>
        <v>650000</v>
      </c>
      <c r="G13" s="41"/>
      <c r="H13" s="41"/>
      <c r="I13" s="41"/>
      <c r="J13" s="41"/>
      <c r="K13" s="41"/>
    </row>
    <row r="14" spans="1:11" ht="18.75" customHeight="1">
      <c r="A14" s="41">
        <v>9</v>
      </c>
      <c r="B14" s="39" t="s">
        <v>106</v>
      </c>
      <c r="C14" s="42">
        <v>400000</v>
      </c>
      <c r="D14" s="41">
        <v>1</v>
      </c>
      <c r="E14" s="58" t="s">
        <v>37</v>
      </c>
      <c r="F14" s="47">
        <f t="shared" si="0"/>
        <v>400000</v>
      </c>
      <c r="G14" s="41"/>
      <c r="H14" s="41"/>
      <c r="I14" s="41"/>
      <c r="J14" s="41"/>
      <c r="K14" s="41"/>
    </row>
    <row r="15" spans="1:11" ht="18.75" customHeight="1">
      <c r="A15" s="41">
        <v>10</v>
      </c>
      <c r="B15" s="39" t="s">
        <v>108</v>
      </c>
      <c r="C15" s="42">
        <v>400000</v>
      </c>
      <c r="D15" s="41">
        <v>1</v>
      </c>
      <c r="E15" s="58" t="s">
        <v>37</v>
      </c>
      <c r="F15" s="47">
        <f t="shared" si="0"/>
        <v>400000</v>
      </c>
      <c r="G15" s="41"/>
      <c r="H15" s="41"/>
      <c r="I15" s="41"/>
      <c r="J15" s="41"/>
      <c r="K15" s="41"/>
    </row>
    <row r="16" spans="1:11" ht="18.75" customHeight="1">
      <c r="A16" s="41">
        <v>11</v>
      </c>
      <c r="B16" s="59" t="s">
        <v>109</v>
      </c>
      <c r="C16" s="46">
        <v>200000</v>
      </c>
      <c r="D16" s="41">
        <v>3</v>
      </c>
      <c r="E16" s="58" t="s">
        <v>37</v>
      </c>
      <c r="F16" s="44">
        <f t="shared" si="0"/>
        <v>600000</v>
      </c>
      <c r="G16" s="30"/>
      <c r="H16" s="30"/>
      <c r="I16" s="30"/>
      <c r="J16" s="30"/>
      <c r="K16" s="30"/>
    </row>
    <row r="17" spans="1:11" ht="18.75" customHeight="1">
      <c r="A17" s="41">
        <v>12</v>
      </c>
      <c r="B17" s="59" t="s">
        <v>110</v>
      </c>
      <c r="C17" s="46">
        <v>300000</v>
      </c>
      <c r="D17" s="41">
        <v>1</v>
      </c>
      <c r="E17" s="58" t="s">
        <v>37</v>
      </c>
      <c r="F17" s="44">
        <f t="shared" si="0"/>
        <v>300000</v>
      </c>
      <c r="G17" s="30"/>
      <c r="H17" s="30"/>
      <c r="I17" s="30"/>
      <c r="J17" s="30"/>
      <c r="K17" s="30"/>
    </row>
    <row r="18" spans="1:11" ht="18.75" customHeight="1">
      <c r="A18" s="41">
        <v>13</v>
      </c>
      <c r="B18" s="59" t="s">
        <v>111</v>
      </c>
      <c r="C18" s="46">
        <v>300000</v>
      </c>
      <c r="D18" s="41">
        <v>1</v>
      </c>
      <c r="E18" s="58" t="s">
        <v>37</v>
      </c>
      <c r="F18" s="44">
        <f t="shared" si="0"/>
        <v>300000</v>
      </c>
      <c r="G18" s="30"/>
      <c r="H18" s="30"/>
      <c r="I18" s="30"/>
      <c r="J18" s="30"/>
      <c r="K18" s="30"/>
    </row>
    <row r="19" spans="1:11" ht="18.75" customHeight="1">
      <c r="A19" s="41">
        <v>14</v>
      </c>
      <c r="B19" s="59" t="s">
        <v>112</v>
      </c>
      <c r="C19" s="46">
        <v>1000000</v>
      </c>
      <c r="D19" s="41">
        <v>1</v>
      </c>
      <c r="E19" s="58" t="s">
        <v>37</v>
      </c>
      <c r="F19" s="44">
        <f t="shared" si="0"/>
        <v>1000000</v>
      </c>
      <c r="G19" s="30"/>
      <c r="H19" s="30"/>
      <c r="I19" s="30"/>
      <c r="J19" s="30"/>
      <c r="K19" s="30"/>
    </row>
    <row r="20" spans="1:11" ht="18.75" customHeight="1">
      <c r="A20" s="41">
        <v>15</v>
      </c>
      <c r="B20" s="59" t="s">
        <v>113</v>
      </c>
      <c r="C20" s="46">
        <v>812500</v>
      </c>
      <c r="D20" s="41">
        <v>1</v>
      </c>
      <c r="E20" s="58" t="s">
        <v>34</v>
      </c>
      <c r="F20" s="44">
        <f t="shared" si="0"/>
        <v>812500</v>
      </c>
      <c r="G20" s="30"/>
      <c r="H20" s="30"/>
      <c r="I20" s="30"/>
      <c r="J20" s="30"/>
      <c r="K20" s="30"/>
    </row>
    <row r="21" spans="1:11" ht="18.75" customHeight="1">
      <c r="A21" s="41">
        <v>16</v>
      </c>
      <c r="B21" s="59" t="s">
        <v>114</v>
      </c>
      <c r="C21" s="46">
        <v>2600000</v>
      </c>
      <c r="D21" s="41">
        <v>1</v>
      </c>
      <c r="E21" s="58" t="s">
        <v>37</v>
      </c>
      <c r="F21" s="44">
        <f t="shared" si="0"/>
        <v>2600000</v>
      </c>
      <c r="G21" s="30"/>
      <c r="H21" s="30"/>
      <c r="I21" s="30"/>
      <c r="J21" s="30"/>
      <c r="K21" s="30"/>
    </row>
    <row r="22" spans="1:11" ht="18.75" customHeight="1">
      <c r="A22" s="41">
        <v>17</v>
      </c>
      <c r="B22" s="59" t="s">
        <v>115</v>
      </c>
      <c r="C22" s="46">
        <v>5000000</v>
      </c>
      <c r="D22" s="41">
        <v>1</v>
      </c>
      <c r="E22" s="58" t="s">
        <v>34</v>
      </c>
      <c r="F22" s="44">
        <f t="shared" si="0"/>
        <v>5000000</v>
      </c>
      <c r="G22" s="30"/>
      <c r="H22" s="30"/>
      <c r="I22" s="30"/>
      <c r="J22" s="30"/>
      <c r="K22" s="30"/>
    </row>
    <row r="23" spans="1:11" ht="18.75" customHeight="1">
      <c r="A23" s="41">
        <v>18</v>
      </c>
      <c r="B23" s="59" t="s">
        <v>116</v>
      </c>
      <c r="C23" s="46">
        <v>1500000</v>
      </c>
      <c r="D23" s="41">
        <v>1</v>
      </c>
      <c r="E23" s="58" t="s">
        <v>37</v>
      </c>
      <c r="F23" s="44">
        <f t="shared" si="0"/>
        <v>1500000</v>
      </c>
      <c r="G23" s="30"/>
      <c r="H23" s="30"/>
      <c r="I23" s="30"/>
      <c r="J23" s="30"/>
      <c r="K23" s="30"/>
    </row>
    <row r="24" spans="1:11" ht="18.75" customHeight="1">
      <c r="A24" s="41">
        <v>19</v>
      </c>
      <c r="B24" s="61" t="s">
        <v>117</v>
      </c>
      <c r="C24" s="56">
        <v>1500000</v>
      </c>
      <c r="D24" s="49">
        <v>2</v>
      </c>
      <c r="E24" s="58" t="s">
        <v>37</v>
      </c>
      <c r="F24" s="53">
        <f t="shared" si="0"/>
        <v>3000000</v>
      </c>
      <c r="G24" s="54"/>
      <c r="H24" s="54"/>
      <c r="I24" s="54"/>
      <c r="J24" s="54"/>
      <c r="K24" s="54"/>
    </row>
    <row r="25" spans="1:11" ht="18.75" customHeight="1">
      <c r="A25" s="41">
        <v>20</v>
      </c>
      <c r="B25" s="59" t="s">
        <v>118</v>
      </c>
      <c r="C25" s="46">
        <v>4500000</v>
      </c>
      <c r="D25" s="41">
        <v>1</v>
      </c>
      <c r="E25" s="58" t="s">
        <v>37</v>
      </c>
      <c r="F25" s="48">
        <f t="shared" si="0"/>
        <v>4500000</v>
      </c>
      <c r="G25" s="30"/>
      <c r="H25" s="30"/>
      <c r="I25" s="30"/>
      <c r="J25" s="30"/>
      <c r="K25" s="30"/>
    </row>
    <row r="26" spans="1:11" ht="18.75" customHeight="1">
      <c r="A26" s="41">
        <v>21</v>
      </c>
      <c r="B26" s="59" t="s">
        <v>119</v>
      </c>
      <c r="C26" s="46">
        <v>1000000</v>
      </c>
      <c r="D26" s="41">
        <v>1</v>
      </c>
      <c r="E26" s="58" t="s">
        <v>34</v>
      </c>
      <c r="F26" s="48">
        <f t="shared" si="0"/>
        <v>1000000</v>
      </c>
      <c r="G26" s="30"/>
      <c r="H26" s="30"/>
      <c r="I26" s="30"/>
      <c r="J26" s="30"/>
      <c r="K26" s="30"/>
    </row>
    <row r="27" spans="1:11" ht="18.75" customHeight="1">
      <c r="A27" s="41">
        <v>22</v>
      </c>
      <c r="B27" s="59" t="s">
        <v>120</v>
      </c>
      <c r="C27" s="46">
        <v>500000</v>
      </c>
      <c r="D27" s="41">
        <v>1</v>
      </c>
      <c r="E27" s="58" t="s">
        <v>34</v>
      </c>
      <c r="F27" s="48">
        <f t="shared" si="0"/>
        <v>500000</v>
      </c>
      <c r="G27" s="30"/>
      <c r="H27" s="30"/>
      <c r="I27" s="30"/>
      <c r="J27" s="30"/>
      <c r="K27" s="30"/>
    </row>
    <row r="28" spans="1:11" ht="18.75" customHeight="1">
      <c r="A28" s="41">
        <v>23</v>
      </c>
      <c r="B28" s="59" t="s">
        <v>121</v>
      </c>
      <c r="C28" s="46">
        <v>400000</v>
      </c>
      <c r="D28" s="41">
        <v>1</v>
      </c>
      <c r="E28" s="58" t="s">
        <v>37</v>
      </c>
      <c r="F28" s="48">
        <f t="shared" si="0"/>
        <v>400000</v>
      </c>
      <c r="G28" s="30"/>
      <c r="H28" s="30"/>
      <c r="I28" s="30"/>
      <c r="J28" s="30"/>
      <c r="K28" s="30"/>
    </row>
    <row r="29" spans="1:11" ht="18.75" customHeight="1">
      <c r="A29" s="41">
        <v>24</v>
      </c>
      <c r="B29" s="59" t="s">
        <v>122</v>
      </c>
      <c r="C29" s="46">
        <v>500000</v>
      </c>
      <c r="D29" s="41">
        <v>1</v>
      </c>
      <c r="E29" s="58" t="s">
        <v>37</v>
      </c>
      <c r="F29" s="48">
        <f t="shared" si="0"/>
        <v>500000</v>
      </c>
      <c r="G29" s="30"/>
      <c r="H29" s="30"/>
      <c r="I29" s="30"/>
      <c r="J29" s="30"/>
      <c r="K29" s="30"/>
    </row>
    <row r="30" spans="1:11" ht="18.75" customHeight="1">
      <c r="A30" s="41">
        <v>25</v>
      </c>
      <c r="B30" s="59" t="s">
        <v>123</v>
      </c>
      <c r="C30" s="46">
        <v>400000</v>
      </c>
      <c r="D30" s="41">
        <v>1</v>
      </c>
      <c r="E30" s="58" t="s">
        <v>37</v>
      </c>
      <c r="F30" s="48">
        <f t="shared" si="0"/>
        <v>400000</v>
      </c>
      <c r="G30" s="30"/>
      <c r="H30" s="30"/>
      <c r="I30" s="30"/>
      <c r="J30" s="30"/>
      <c r="K30" s="30"/>
    </row>
    <row r="31" spans="1:11" ht="18.75" customHeight="1">
      <c r="A31" s="41">
        <v>26</v>
      </c>
      <c r="B31" s="59" t="s">
        <v>124</v>
      </c>
      <c r="C31" s="46">
        <v>200000</v>
      </c>
      <c r="D31" s="41">
        <v>2</v>
      </c>
      <c r="E31" s="58" t="s">
        <v>37</v>
      </c>
      <c r="F31" s="48">
        <f t="shared" si="0"/>
        <v>400000</v>
      </c>
      <c r="G31" s="30"/>
      <c r="H31" s="30"/>
      <c r="I31" s="30"/>
      <c r="J31" s="30"/>
      <c r="K31" s="30"/>
    </row>
    <row r="32" spans="1:11" ht="18.75" customHeight="1">
      <c r="A32" s="41">
        <v>27</v>
      </c>
      <c r="B32" s="59" t="s">
        <v>125</v>
      </c>
      <c r="C32" s="46">
        <v>300000</v>
      </c>
      <c r="D32" s="41">
        <v>1</v>
      </c>
      <c r="E32" s="58" t="s">
        <v>37</v>
      </c>
      <c r="F32" s="48">
        <f t="shared" si="0"/>
        <v>300000</v>
      </c>
      <c r="G32" s="30"/>
      <c r="H32" s="30"/>
      <c r="I32" s="30"/>
      <c r="J32" s="30"/>
      <c r="K32" s="30"/>
    </row>
    <row r="33" spans="1:11" ht="18.75" customHeight="1">
      <c r="A33" s="41">
        <v>28</v>
      </c>
      <c r="B33" s="59" t="s">
        <v>126</v>
      </c>
      <c r="C33" s="46">
        <v>300000</v>
      </c>
      <c r="D33" s="41">
        <v>1</v>
      </c>
      <c r="E33" s="58" t="s">
        <v>37</v>
      </c>
      <c r="F33" s="48">
        <f t="shared" si="0"/>
        <v>300000</v>
      </c>
      <c r="G33" s="30"/>
      <c r="H33" s="30"/>
      <c r="I33" s="30"/>
      <c r="J33" s="30"/>
      <c r="K33" s="30"/>
    </row>
    <row r="34" spans="1:11" ht="18.75" customHeight="1">
      <c r="A34" s="41">
        <v>29</v>
      </c>
      <c r="B34" s="36" t="s">
        <v>95</v>
      </c>
      <c r="C34" s="42">
        <v>1000000</v>
      </c>
      <c r="D34" s="41">
        <v>2</v>
      </c>
      <c r="E34" s="58" t="s">
        <v>37</v>
      </c>
      <c r="F34" s="44">
        <f>D34*C34</f>
        <v>2000000</v>
      </c>
      <c r="G34" s="30"/>
      <c r="H34" s="30"/>
      <c r="I34" s="30"/>
      <c r="J34" s="30"/>
      <c r="K34" s="30"/>
    </row>
    <row r="35" spans="1:11" ht="18.75" customHeight="1">
      <c r="A35" s="41">
        <v>30</v>
      </c>
      <c r="B35" s="37" t="s">
        <v>172</v>
      </c>
      <c r="C35" s="42">
        <v>5000000</v>
      </c>
      <c r="D35" s="41">
        <v>1</v>
      </c>
      <c r="E35" s="58" t="s">
        <v>34</v>
      </c>
      <c r="F35" s="44">
        <f t="shared" ref="F35:F46" si="1">D35*C35</f>
        <v>5000000</v>
      </c>
      <c r="G35" s="30"/>
      <c r="H35" s="30"/>
      <c r="I35" s="30"/>
      <c r="J35" s="30"/>
      <c r="K35" s="30"/>
    </row>
    <row r="36" spans="1:11" ht="18.75" customHeight="1">
      <c r="A36" s="41">
        <v>31</v>
      </c>
      <c r="B36" s="38" t="s">
        <v>96</v>
      </c>
      <c r="C36" s="42">
        <v>1450000</v>
      </c>
      <c r="D36" s="41">
        <v>1</v>
      </c>
      <c r="E36" s="58" t="s">
        <v>37</v>
      </c>
      <c r="F36" s="44">
        <f t="shared" si="1"/>
        <v>1450000</v>
      </c>
      <c r="G36" s="30"/>
      <c r="H36" s="30"/>
      <c r="I36" s="30"/>
      <c r="J36" s="30"/>
      <c r="K36" s="30"/>
    </row>
    <row r="37" spans="1:11" ht="18.75" customHeight="1">
      <c r="A37" s="41">
        <v>32</v>
      </c>
      <c r="B37" s="38" t="s">
        <v>97</v>
      </c>
      <c r="C37" s="42">
        <v>140000</v>
      </c>
      <c r="D37" s="41">
        <v>30</v>
      </c>
      <c r="E37" s="58" t="s">
        <v>37</v>
      </c>
      <c r="F37" s="44">
        <f t="shared" si="1"/>
        <v>4200000</v>
      </c>
      <c r="G37" s="30"/>
      <c r="H37" s="30"/>
      <c r="I37" s="30"/>
      <c r="J37" s="30"/>
      <c r="K37" s="30"/>
    </row>
    <row r="38" spans="1:11" ht="18.75" customHeight="1">
      <c r="A38" s="41">
        <v>33</v>
      </c>
      <c r="B38" s="50" t="s">
        <v>173</v>
      </c>
      <c r="C38" s="51">
        <v>700000</v>
      </c>
      <c r="D38" s="49">
        <v>3</v>
      </c>
      <c r="E38" s="60" t="s">
        <v>37</v>
      </c>
      <c r="F38" s="44">
        <f t="shared" si="1"/>
        <v>2100000</v>
      </c>
      <c r="G38" s="30"/>
      <c r="H38" s="30"/>
      <c r="I38" s="30"/>
      <c r="J38" s="30"/>
      <c r="K38" s="30"/>
    </row>
    <row r="39" spans="1:11" ht="18.75" customHeight="1">
      <c r="A39" s="41">
        <v>34</v>
      </c>
      <c r="B39" s="59" t="s">
        <v>174</v>
      </c>
      <c r="C39" s="46">
        <v>500000</v>
      </c>
      <c r="D39" s="41">
        <v>3</v>
      </c>
      <c r="E39" s="58" t="s">
        <v>34</v>
      </c>
      <c r="F39" s="44">
        <f t="shared" si="1"/>
        <v>1500000</v>
      </c>
      <c r="G39" s="30"/>
      <c r="H39" s="30"/>
      <c r="I39" s="30"/>
      <c r="J39" s="30"/>
      <c r="K39" s="30"/>
    </row>
    <row r="40" spans="1:11" ht="18.75" customHeight="1">
      <c r="A40" s="41">
        <v>35</v>
      </c>
      <c r="B40" s="59" t="s">
        <v>98</v>
      </c>
      <c r="C40" s="46">
        <v>4000000</v>
      </c>
      <c r="D40" s="41">
        <v>1</v>
      </c>
      <c r="E40" s="58" t="s">
        <v>37</v>
      </c>
      <c r="F40" s="44">
        <f t="shared" si="1"/>
        <v>4000000</v>
      </c>
      <c r="G40" s="30"/>
      <c r="H40" s="30"/>
      <c r="I40" s="30"/>
      <c r="J40" s="30"/>
      <c r="K40" s="30"/>
    </row>
    <row r="41" spans="1:11" ht="18.75" customHeight="1">
      <c r="A41" s="41">
        <v>36</v>
      </c>
      <c r="B41" s="59" t="s">
        <v>175</v>
      </c>
      <c r="C41" s="46">
        <v>500000</v>
      </c>
      <c r="D41" s="41">
        <v>1</v>
      </c>
      <c r="E41" s="58" t="s">
        <v>37</v>
      </c>
      <c r="F41" s="44">
        <f t="shared" si="1"/>
        <v>500000</v>
      </c>
      <c r="G41" s="30"/>
      <c r="H41" s="30"/>
      <c r="I41" s="30"/>
      <c r="J41" s="30"/>
      <c r="K41" s="30"/>
    </row>
    <row r="42" spans="1:11" ht="18.75" customHeight="1">
      <c r="A42" s="41">
        <v>37</v>
      </c>
      <c r="B42" s="59" t="s">
        <v>176</v>
      </c>
      <c r="C42" s="46">
        <v>400000</v>
      </c>
      <c r="D42" s="41">
        <v>1</v>
      </c>
      <c r="E42" s="58" t="s">
        <v>37</v>
      </c>
      <c r="F42" s="44">
        <f t="shared" si="1"/>
        <v>400000</v>
      </c>
      <c r="G42" s="30"/>
      <c r="H42" s="30"/>
      <c r="I42" s="30"/>
      <c r="J42" s="30"/>
      <c r="K42" s="30"/>
    </row>
    <row r="43" spans="1:11" ht="18.75" customHeight="1">
      <c r="A43" s="41">
        <v>38</v>
      </c>
      <c r="B43" s="59" t="s">
        <v>177</v>
      </c>
      <c r="C43" s="46">
        <v>400000</v>
      </c>
      <c r="D43" s="41">
        <v>1</v>
      </c>
      <c r="E43" s="58" t="s">
        <v>37</v>
      </c>
      <c r="F43" s="44">
        <f t="shared" si="1"/>
        <v>400000</v>
      </c>
      <c r="G43" s="30"/>
      <c r="H43" s="30"/>
      <c r="I43" s="30"/>
      <c r="J43" s="30"/>
      <c r="K43" s="30"/>
    </row>
    <row r="44" spans="1:11" ht="18.75" customHeight="1">
      <c r="A44" s="41">
        <v>39</v>
      </c>
      <c r="B44" s="59" t="s">
        <v>178</v>
      </c>
      <c r="C44" s="46">
        <v>200000</v>
      </c>
      <c r="D44" s="41">
        <v>2</v>
      </c>
      <c r="E44" s="58" t="s">
        <v>37</v>
      </c>
      <c r="F44" s="44">
        <f t="shared" si="1"/>
        <v>400000</v>
      </c>
      <c r="G44" s="30"/>
      <c r="H44" s="30"/>
      <c r="I44" s="30"/>
      <c r="J44" s="30"/>
      <c r="K44" s="30"/>
    </row>
    <row r="45" spans="1:11" ht="18.75" customHeight="1">
      <c r="A45" s="41">
        <v>40</v>
      </c>
      <c r="B45" s="59" t="s">
        <v>179</v>
      </c>
      <c r="C45" s="46">
        <v>300000</v>
      </c>
      <c r="D45" s="41">
        <v>1</v>
      </c>
      <c r="E45" s="58" t="s">
        <v>37</v>
      </c>
      <c r="F45" s="44">
        <f t="shared" si="1"/>
        <v>300000</v>
      </c>
      <c r="G45" s="30"/>
      <c r="H45" s="30"/>
      <c r="I45" s="30"/>
      <c r="J45" s="30"/>
      <c r="K45" s="30"/>
    </row>
    <row r="46" spans="1:11" ht="18.75" customHeight="1">
      <c r="A46" s="41">
        <v>41</v>
      </c>
      <c r="B46" s="59" t="s">
        <v>180</v>
      </c>
      <c r="C46" s="46">
        <v>300000</v>
      </c>
      <c r="D46" s="41">
        <v>1</v>
      </c>
      <c r="E46" s="58" t="s">
        <v>37</v>
      </c>
      <c r="F46" s="44">
        <f t="shared" si="1"/>
        <v>300000</v>
      </c>
      <c r="G46" s="30"/>
      <c r="H46" s="30"/>
      <c r="I46" s="30"/>
      <c r="J46" s="30"/>
      <c r="K46" s="30"/>
    </row>
    <row r="47" spans="1:11" ht="18.75" customHeight="1">
      <c r="A47" s="41">
        <v>42</v>
      </c>
      <c r="B47" s="59" t="s">
        <v>127</v>
      </c>
      <c r="C47" s="46">
        <v>1000000</v>
      </c>
      <c r="D47" s="41">
        <v>1</v>
      </c>
      <c r="E47" s="58" t="s">
        <v>37</v>
      </c>
      <c r="F47" s="48">
        <f t="shared" si="0"/>
        <v>1000000</v>
      </c>
      <c r="G47" s="30"/>
      <c r="H47" s="30"/>
      <c r="I47" s="30"/>
      <c r="J47" s="30"/>
      <c r="K47" s="30"/>
    </row>
    <row r="48" spans="1:11" ht="18.75" customHeight="1">
      <c r="A48" s="41">
        <v>43</v>
      </c>
      <c r="B48" s="59" t="s">
        <v>128</v>
      </c>
      <c r="C48" s="46">
        <v>350000</v>
      </c>
      <c r="D48" s="41">
        <v>2</v>
      </c>
      <c r="E48" s="58" t="s">
        <v>37</v>
      </c>
      <c r="F48" s="48">
        <f t="shared" si="0"/>
        <v>700000</v>
      </c>
      <c r="G48" s="30"/>
      <c r="H48" s="30"/>
      <c r="I48" s="30"/>
      <c r="J48" s="30"/>
      <c r="K48" s="30"/>
    </row>
    <row r="49" spans="1:11" ht="18.75" customHeight="1">
      <c r="A49" s="41">
        <v>44</v>
      </c>
      <c r="B49" s="59" t="s">
        <v>129</v>
      </c>
      <c r="C49" s="46">
        <v>140000</v>
      </c>
      <c r="D49" s="41">
        <v>35</v>
      </c>
      <c r="E49" s="58" t="s">
        <v>37</v>
      </c>
      <c r="F49" s="48">
        <f t="shared" si="0"/>
        <v>4900000</v>
      </c>
      <c r="G49" s="30"/>
      <c r="H49" s="30"/>
      <c r="I49" s="30"/>
      <c r="J49" s="30"/>
      <c r="K49" s="30"/>
    </row>
    <row r="50" spans="1:11" ht="18.75" customHeight="1">
      <c r="A50" s="41">
        <v>45</v>
      </c>
      <c r="B50" s="59" t="s">
        <v>130</v>
      </c>
      <c r="C50" s="46">
        <v>4000000</v>
      </c>
      <c r="D50" s="41">
        <v>1</v>
      </c>
      <c r="E50" s="58" t="s">
        <v>34</v>
      </c>
      <c r="F50" s="48">
        <f t="shared" si="0"/>
        <v>4000000</v>
      </c>
      <c r="G50" s="30"/>
      <c r="H50" s="30"/>
      <c r="I50" s="30"/>
      <c r="J50" s="30"/>
      <c r="K50" s="30"/>
    </row>
    <row r="51" spans="1:11" ht="18.75" customHeight="1">
      <c r="A51" s="41">
        <v>46</v>
      </c>
      <c r="B51" s="59" t="s">
        <v>131</v>
      </c>
      <c r="C51" s="46">
        <v>5000000</v>
      </c>
      <c r="D51" s="41">
        <v>1</v>
      </c>
      <c r="E51" s="58" t="s">
        <v>34</v>
      </c>
      <c r="F51" s="48">
        <f t="shared" si="0"/>
        <v>5000000</v>
      </c>
      <c r="G51" s="30"/>
      <c r="H51" s="30"/>
      <c r="I51" s="30"/>
      <c r="J51" s="30"/>
      <c r="K51" s="30"/>
    </row>
    <row r="52" spans="1:11" ht="18.75" customHeight="1">
      <c r="A52" s="41">
        <v>47</v>
      </c>
      <c r="B52" s="59" t="s">
        <v>132</v>
      </c>
      <c r="C52" s="46">
        <v>850000</v>
      </c>
      <c r="D52" s="41">
        <v>2</v>
      </c>
      <c r="E52" s="58" t="s">
        <v>37</v>
      </c>
      <c r="F52" s="48">
        <f t="shared" si="0"/>
        <v>1700000</v>
      </c>
      <c r="G52" s="30"/>
      <c r="H52" s="30"/>
      <c r="I52" s="30"/>
      <c r="J52" s="30"/>
      <c r="K52" s="30"/>
    </row>
    <row r="53" spans="1:11" ht="18.75" customHeight="1">
      <c r="A53" s="41">
        <v>48</v>
      </c>
      <c r="B53" s="59" t="s">
        <v>133</v>
      </c>
      <c r="C53" s="42">
        <v>200000</v>
      </c>
      <c r="D53" s="41">
        <v>2</v>
      </c>
      <c r="E53" s="58" t="s">
        <v>144</v>
      </c>
      <c r="F53" s="40">
        <f t="shared" si="0"/>
        <v>400000</v>
      </c>
      <c r="G53" s="30"/>
      <c r="H53" s="30"/>
      <c r="I53" s="30"/>
      <c r="J53" s="30"/>
      <c r="K53" s="30"/>
    </row>
    <row r="54" spans="1:11" ht="18.75" customHeight="1">
      <c r="A54" s="41">
        <v>49</v>
      </c>
      <c r="B54" s="59" t="s">
        <v>134</v>
      </c>
      <c r="C54" s="42">
        <v>1000000</v>
      </c>
      <c r="D54" s="41">
        <v>1</v>
      </c>
      <c r="E54" s="58" t="s">
        <v>34</v>
      </c>
      <c r="F54" s="40">
        <f t="shared" si="0"/>
        <v>1000000</v>
      </c>
      <c r="G54" s="30"/>
      <c r="H54" s="30"/>
      <c r="I54" s="30"/>
      <c r="J54" s="30"/>
      <c r="K54" s="30"/>
    </row>
    <row r="55" spans="1:11" ht="18.75" customHeight="1">
      <c r="A55" s="41">
        <v>50</v>
      </c>
      <c r="B55" s="59" t="s">
        <v>135</v>
      </c>
      <c r="C55" s="42">
        <v>400000</v>
      </c>
      <c r="D55" s="41">
        <v>1</v>
      </c>
      <c r="E55" s="58" t="s">
        <v>37</v>
      </c>
      <c r="F55" s="40">
        <f t="shared" si="0"/>
        <v>400000</v>
      </c>
      <c r="G55" s="30"/>
      <c r="H55" s="30"/>
      <c r="I55" s="30"/>
      <c r="J55" s="30"/>
      <c r="K55" s="30"/>
    </row>
    <row r="56" spans="1:11" ht="18.75" customHeight="1">
      <c r="A56" s="41">
        <v>51</v>
      </c>
      <c r="B56" s="59" t="s">
        <v>138</v>
      </c>
      <c r="C56" s="42">
        <v>400000</v>
      </c>
      <c r="D56" s="41">
        <v>1</v>
      </c>
      <c r="E56" s="58" t="s">
        <v>37</v>
      </c>
      <c r="F56" s="40">
        <f t="shared" si="0"/>
        <v>400000</v>
      </c>
      <c r="G56" s="30"/>
      <c r="H56" s="30"/>
      <c r="I56" s="30"/>
      <c r="J56" s="30"/>
      <c r="K56" s="30"/>
    </row>
    <row r="57" spans="1:11" ht="18.75" customHeight="1">
      <c r="A57" s="41">
        <v>52</v>
      </c>
      <c r="B57" s="59" t="s">
        <v>137</v>
      </c>
      <c r="C57" s="42">
        <v>200000</v>
      </c>
      <c r="D57" s="41">
        <v>2</v>
      </c>
      <c r="E57" s="58" t="s">
        <v>37</v>
      </c>
      <c r="F57" s="40">
        <f t="shared" si="0"/>
        <v>400000</v>
      </c>
      <c r="G57" s="30"/>
      <c r="H57" s="30"/>
      <c r="I57" s="30"/>
      <c r="J57" s="30"/>
      <c r="K57" s="30"/>
    </row>
    <row r="58" spans="1:11" ht="18.75" customHeight="1">
      <c r="A58" s="41">
        <v>53</v>
      </c>
      <c r="B58" s="59" t="s">
        <v>136</v>
      </c>
      <c r="C58" s="42">
        <v>300000</v>
      </c>
      <c r="D58" s="41">
        <v>1</v>
      </c>
      <c r="E58" s="58" t="s">
        <v>37</v>
      </c>
      <c r="F58" s="40">
        <f t="shared" si="0"/>
        <v>300000</v>
      </c>
      <c r="G58" s="30"/>
      <c r="H58" s="30"/>
      <c r="I58" s="30"/>
      <c r="J58" s="30"/>
      <c r="K58" s="30"/>
    </row>
    <row r="59" spans="1:11" ht="18.75" customHeight="1">
      <c r="A59" s="41">
        <v>54</v>
      </c>
      <c r="B59" s="59" t="s">
        <v>139</v>
      </c>
      <c r="C59" s="42">
        <v>300000</v>
      </c>
      <c r="D59" s="41">
        <v>1</v>
      </c>
      <c r="E59" s="58" t="s">
        <v>37</v>
      </c>
      <c r="F59" s="40">
        <f t="shared" si="0"/>
        <v>300000</v>
      </c>
      <c r="G59" s="30"/>
      <c r="H59" s="30"/>
      <c r="I59" s="30"/>
      <c r="J59" s="30"/>
      <c r="K59" s="30"/>
    </row>
    <row r="60" spans="1:11" ht="18.75" customHeight="1">
      <c r="A60" s="41">
        <v>55</v>
      </c>
      <c r="B60" s="59" t="s">
        <v>140</v>
      </c>
      <c r="C60" s="42">
        <v>500000</v>
      </c>
      <c r="D60" s="41">
        <v>1</v>
      </c>
      <c r="E60" s="58" t="s">
        <v>37</v>
      </c>
      <c r="F60" s="40">
        <f t="shared" si="0"/>
        <v>500000</v>
      </c>
      <c r="G60" s="30"/>
      <c r="H60" s="30"/>
      <c r="I60" s="30"/>
      <c r="J60" s="30"/>
      <c r="K60" s="30"/>
    </row>
    <row r="61" spans="1:11" ht="18.75" customHeight="1">
      <c r="A61" s="41">
        <v>56</v>
      </c>
      <c r="B61" s="59" t="s">
        <v>141</v>
      </c>
      <c r="C61" s="42">
        <v>250000</v>
      </c>
      <c r="D61" s="41">
        <v>2</v>
      </c>
      <c r="E61" s="58" t="s">
        <v>37</v>
      </c>
      <c r="F61" s="40">
        <f t="shared" si="0"/>
        <v>500000</v>
      </c>
      <c r="G61" s="30"/>
      <c r="H61" s="30"/>
      <c r="I61" s="30"/>
      <c r="J61" s="30"/>
      <c r="K61" s="30"/>
    </row>
    <row r="62" spans="1:11" ht="18.75" customHeight="1">
      <c r="A62" s="41">
        <v>57</v>
      </c>
      <c r="B62" s="59" t="s">
        <v>142</v>
      </c>
      <c r="C62" s="42">
        <v>4000000</v>
      </c>
      <c r="D62" s="41">
        <v>1</v>
      </c>
      <c r="E62" s="58" t="s">
        <v>34</v>
      </c>
      <c r="F62" s="40">
        <f t="shared" si="0"/>
        <v>4000000</v>
      </c>
      <c r="G62" s="30"/>
      <c r="H62" s="30"/>
      <c r="I62" s="30"/>
      <c r="J62" s="30"/>
      <c r="K62" s="30"/>
    </row>
    <row r="63" spans="1:11" ht="18.75" customHeight="1">
      <c r="A63" s="41">
        <v>58</v>
      </c>
      <c r="B63" s="59" t="s">
        <v>143</v>
      </c>
      <c r="C63" s="42">
        <v>250000</v>
      </c>
      <c r="D63" s="41">
        <v>2</v>
      </c>
      <c r="E63" s="58" t="s">
        <v>145</v>
      </c>
      <c r="F63" s="40">
        <f t="shared" si="0"/>
        <v>500000</v>
      </c>
      <c r="G63" s="30"/>
      <c r="H63" s="30"/>
      <c r="I63" s="30"/>
      <c r="J63" s="30"/>
      <c r="K63" s="30"/>
    </row>
    <row r="64" spans="1:11" ht="18.75" customHeight="1">
      <c r="A64" s="41">
        <v>59</v>
      </c>
      <c r="B64" s="59" t="s">
        <v>146</v>
      </c>
      <c r="C64" s="42">
        <v>1100000</v>
      </c>
      <c r="D64" s="41">
        <v>1</v>
      </c>
      <c r="E64" s="58" t="s">
        <v>34</v>
      </c>
      <c r="F64" s="42">
        <f t="shared" si="0"/>
        <v>1100000</v>
      </c>
      <c r="G64" s="30"/>
      <c r="H64" s="30"/>
      <c r="I64" s="30"/>
      <c r="J64" s="30"/>
      <c r="K64" s="30"/>
    </row>
    <row r="65" spans="1:11" ht="18.75" customHeight="1">
      <c r="A65" s="41">
        <v>60</v>
      </c>
      <c r="B65" s="59" t="s">
        <v>147</v>
      </c>
      <c r="C65" s="42">
        <v>500000</v>
      </c>
      <c r="D65" s="41">
        <v>1</v>
      </c>
      <c r="E65" s="58" t="s">
        <v>37</v>
      </c>
      <c r="F65" s="42">
        <f t="shared" si="0"/>
        <v>500000</v>
      </c>
      <c r="G65" s="30"/>
      <c r="H65" s="30"/>
      <c r="I65" s="30"/>
      <c r="J65" s="30"/>
      <c r="K65" s="30"/>
    </row>
    <row r="66" spans="1:11" ht="18.75" customHeight="1">
      <c r="A66" s="41">
        <v>61</v>
      </c>
      <c r="B66" s="59" t="s">
        <v>148</v>
      </c>
      <c r="C66" s="42">
        <v>750000</v>
      </c>
      <c r="D66" s="41">
        <v>1</v>
      </c>
      <c r="E66" s="58" t="s">
        <v>37</v>
      </c>
      <c r="F66" s="42">
        <f t="shared" si="0"/>
        <v>750000</v>
      </c>
      <c r="G66" s="30"/>
      <c r="H66" s="30"/>
      <c r="I66" s="30"/>
      <c r="J66" s="30"/>
      <c r="K66" s="30"/>
    </row>
    <row r="67" spans="1:11" ht="18.75" customHeight="1">
      <c r="A67" s="41">
        <v>62</v>
      </c>
      <c r="B67" s="59" t="s">
        <v>149</v>
      </c>
      <c r="C67" s="42">
        <v>750000</v>
      </c>
      <c r="D67" s="41">
        <v>1</v>
      </c>
      <c r="E67" s="58" t="s">
        <v>37</v>
      </c>
      <c r="F67" s="42">
        <f t="shared" si="0"/>
        <v>750000</v>
      </c>
      <c r="G67" s="30"/>
      <c r="H67" s="30"/>
      <c r="I67" s="30"/>
      <c r="J67" s="30"/>
      <c r="K67" s="30"/>
    </row>
    <row r="68" spans="1:11" ht="18.75" customHeight="1">
      <c r="A68" s="41">
        <v>63</v>
      </c>
      <c r="B68" s="59" t="s">
        <v>150</v>
      </c>
      <c r="C68" s="42">
        <v>200000</v>
      </c>
      <c r="D68" s="41">
        <v>2</v>
      </c>
      <c r="E68" s="58" t="s">
        <v>37</v>
      </c>
      <c r="F68" s="42">
        <f t="shared" si="0"/>
        <v>400000</v>
      </c>
      <c r="G68" s="30"/>
      <c r="H68" s="30"/>
      <c r="I68" s="30"/>
      <c r="J68" s="30"/>
      <c r="K68" s="30"/>
    </row>
    <row r="69" spans="1:11" ht="18.75" customHeight="1">
      <c r="A69" s="41">
        <v>64</v>
      </c>
      <c r="B69" s="59" t="s">
        <v>151</v>
      </c>
      <c r="C69" s="42">
        <v>500000</v>
      </c>
      <c r="D69" s="41">
        <v>1</v>
      </c>
      <c r="E69" s="58" t="s">
        <v>37</v>
      </c>
      <c r="F69" s="42">
        <f t="shared" si="0"/>
        <v>500000</v>
      </c>
      <c r="G69" s="30"/>
      <c r="H69" s="30"/>
      <c r="I69" s="30"/>
      <c r="J69" s="30"/>
      <c r="K69" s="30"/>
    </row>
    <row r="70" spans="1:11" ht="18.75" customHeight="1">
      <c r="A70" s="41">
        <v>65</v>
      </c>
      <c r="B70" s="59" t="s">
        <v>158</v>
      </c>
      <c r="C70" s="42">
        <v>500000</v>
      </c>
      <c r="D70" s="41">
        <v>1</v>
      </c>
      <c r="E70" s="58" t="s">
        <v>37</v>
      </c>
      <c r="F70" s="42">
        <f t="shared" si="0"/>
        <v>500000</v>
      </c>
      <c r="G70" s="30"/>
      <c r="H70" s="30"/>
      <c r="I70" s="30"/>
      <c r="J70" s="30"/>
      <c r="K70" s="30"/>
    </row>
    <row r="71" spans="1:11" ht="18.75" customHeight="1">
      <c r="A71" s="41">
        <v>66</v>
      </c>
      <c r="B71" s="59" t="s">
        <v>152</v>
      </c>
      <c r="C71" s="42">
        <v>1500000</v>
      </c>
      <c r="D71" s="41">
        <v>1</v>
      </c>
      <c r="E71" s="58" t="s">
        <v>37</v>
      </c>
      <c r="F71" s="40">
        <f t="shared" si="0"/>
        <v>1500000</v>
      </c>
      <c r="G71" s="30"/>
      <c r="H71" s="30"/>
      <c r="I71" s="30"/>
      <c r="J71" s="30"/>
      <c r="K71" s="30"/>
    </row>
    <row r="72" spans="1:11" ht="20.25" customHeight="1">
      <c r="A72" s="41">
        <v>67</v>
      </c>
      <c r="B72" s="59" t="s">
        <v>153</v>
      </c>
      <c r="C72" s="42">
        <v>5000000</v>
      </c>
      <c r="D72" s="41">
        <v>1</v>
      </c>
      <c r="E72" s="58" t="s">
        <v>34</v>
      </c>
      <c r="F72" s="40">
        <f t="shared" si="0"/>
        <v>5000000</v>
      </c>
      <c r="G72" s="30"/>
      <c r="H72" s="30"/>
      <c r="I72" s="30"/>
      <c r="J72" s="30"/>
      <c r="K72" s="30"/>
    </row>
    <row r="73" spans="1:11" ht="20.25" customHeight="1">
      <c r="A73" s="41">
        <v>68</v>
      </c>
      <c r="B73" s="59" t="s">
        <v>154</v>
      </c>
      <c r="C73" s="42">
        <v>850000</v>
      </c>
      <c r="D73" s="41">
        <v>1</v>
      </c>
      <c r="E73" s="58" t="s">
        <v>34</v>
      </c>
      <c r="F73" s="40">
        <f t="shared" si="0"/>
        <v>850000</v>
      </c>
      <c r="G73" s="30"/>
      <c r="H73" s="30"/>
      <c r="I73" s="30"/>
      <c r="J73" s="30"/>
      <c r="K73" s="30"/>
    </row>
    <row r="74" spans="1:11" ht="20.25" customHeight="1">
      <c r="A74" s="41">
        <v>69</v>
      </c>
      <c r="B74" s="59" t="s">
        <v>155</v>
      </c>
      <c r="C74" s="42">
        <v>1000000</v>
      </c>
      <c r="D74" s="41">
        <v>1</v>
      </c>
      <c r="E74" s="58" t="s">
        <v>34</v>
      </c>
      <c r="F74" s="40">
        <f t="shared" si="0"/>
        <v>1000000</v>
      </c>
      <c r="G74" s="30"/>
      <c r="H74" s="30"/>
      <c r="I74" s="30"/>
      <c r="J74" s="30"/>
      <c r="K74" s="30"/>
    </row>
    <row r="75" spans="1:11" ht="20.25" customHeight="1">
      <c r="A75" s="41">
        <v>70</v>
      </c>
      <c r="B75" s="59" t="s">
        <v>156</v>
      </c>
      <c r="C75" s="42">
        <v>500000</v>
      </c>
      <c r="D75" s="41">
        <v>1</v>
      </c>
      <c r="E75" s="58" t="s">
        <v>34</v>
      </c>
      <c r="F75" s="42">
        <f t="shared" si="0"/>
        <v>500000</v>
      </c>
      <c r="G75" s="30"/>
      <c r="H75" s="30"/>
      <c r="I75" s="30"/>
      <c r="J75" s="30"/>
      <c r="K75" s="30"/>
    </row>
    <row r="76" spans="1:11" ht="20.25" customHeight="1">
      <c r="A76" s="41">
        <v>71</v>
      </c>
      <c r="B76" s="59" t="s">
        <v>157</v>
      </c>
      <c r="C76" s="42">
        <v>400000</v>
      </c>
      <c r="D76" s="41">
        <v>1</v>
      </c>
      <c r="E76" s="58" t="s">
        <v>37</v>
      </c>
      <c r="F76" s="42">
        <f t="shared" si="0"/>
        <v>400000</v>
      </c>
      <c r="G76" s="30"/>
      <c r="H76" s="30"/>
      <c r="I76" s="30"/>
      <c r="J76" s="30"/>
      <c r="K76" s="30"/>
    </row>
    <row r="77" spans="1:11" ht="20.25" customHeight="1">
      <c r="A77" s="41">
        <v>72</v>
      </c>
      <c r="B77" s="59" t="s">
        <v>159</v>
      </c>
      <c r="C77" s="42">
        <v>400000</v>
      </c>
      <c r="D77" s="41">
        <v>1</v>
      </c>
      <c r="E77" s="58" t="s">
        <v>37</v>
      </c>
      <c r="F77" s="42">
        <f t="shared" si="0"/>
        <v>400000</v>
      </c>
      <c r="G77" s="30"/>
      <c r="H77" s="30"/>
      <c r="I77" s="30"/>
      <c r="J77" s="30"/>
      <c r="K77" s="30"/>
    </row>
    <row r="78" spans="1:11" ht="20.25" customHeight="1">
      <c r="A78" s="41">
        <v>73</v>
      </c>
      <c r="B78" s="59" t="s">
        <v>160</v>
      </c>
      <c r="C78" s="42">
        <v>200000</v>
      </c>
      <c r="D78" s="41">
        <v>3</v>
      </c>
      <c r="E78" s="58" t="s">
        <v>37</v>
      </c>
      <c r="F78" s="42">
        <f t="shared" si="0"/>
        <v>600000</v>
      </c>
      <c r="G78" s="30"/>
      <c r="H78" s="30"/>
      <c r="I78" s="30"/>
      <c r="J78" s="30"/>
      <c r="K78" s="30"/>
    </row>
    <row r="79" spans="1:11" ht="20.25" customHeight="1">
      <c r="A79" s="41">
        <v>74</v>
      </c>
      <c r="B79" s="59" t="s">
        <v>161</v>
      </c>
      <c r="C79" s="42">
        <v>300000</v>
      </c>
      <c r="D79" s="41">
        <v>1</v>
      </c>
      <c r="E79" s="58" t="s">
        <v>37</v>
      </c>
      <c r="F79" s="42">
        <f t="shared" si="0"/>
        <v>300000</v>
      </c>
      <c r="G79" s="30"/>
      <c r="H79" s="30"/>
      <c r="I79" s="30"/>
      <c r="J79" s="30"/>
      <c r="K79" s="30"/>
    </row>
    <row r="80" spans="1:11" ht="20.25" customHeight="1">
      <c r="A80" s="41">
        <v>75</v>
      </c>
      <c r="B80" s="59" t="s">
        <v>162</v>
      </c>
      <c r="C80" s="42">
        <v>300000</v>
      </c>
      <c r="D80" s="41">
        <v>1</v>
      </c>
      <c r="E80" s="58" t="s">
        <v>37</v>
      </c>
      <c r="F80" s="42">
        <f t="shared" si="0"/>
        <v>300000</v>
      </c>
      <c r="G80" s="30"/>
      <c r="H80" s="30"/>
      <c r="I80" s="30"/>
      <c r="J80" s="30"/>
      <c r="K80" s="30"/>
    </row>
    <row r="81" spans="1:11" ht="20.25" customHeight="1">
      <c r="A81" s="41">
        <v>76</v>
      </c>
      <c r="B81" s="59" t="s">
        <v>163</v>
      </c>
      <c r="C81" s="42">
        <v>1500000</v>
      </c>
      <c r="D81" s="41">
        <v>1</v>
      </c>
      <c r="E81" s="58" t="s">
        <v>171</v>
      </c>
      <c r="F81" s="42">
        <f t="shared" si="0"/>
        <v>1500000</v>
      </c>
      <c r="G81" s="30"/>
      <c r="H81" s="30"/>
      <c r="I81" s="30"/>
      <c r="J81" s="30"/>
      <c r="K81" s="30"/>
    </row>
    <row r="82" spans="1:11" ht="20.25" customHeight="1">
      <c r="A82" s="41">
        <v>77</v>
      </c>
      <c r="B82" s="59" t="s">
        <v>164</v>
      </c>
      <c r="C82" s="42">
        <v>250000</v>
      </c>
      <c r="D82" s="41">
        <v>4</v>
      </c>
      <c r="E82" s="58" t="s">
        <v>37</v>
      </c>
      <c r="F82" s="42">
        <f t="shared" si="0"/>
        <v>1000000</v>
      </c>
      <c r="G82" s="30"/>
      <c r="H82" s="30"/>
      <c r="I82" s="30"/>
      <c r="J82" s="30"/>
      <c r="K82" s="30"/>
    </row>
    <row r="83" spans="1:11" ht="20.25" customHeight="1">
      <c r="A83" s="41">
        <v>78</v>
      </c>
      <c r="B83" s="59" t="s">
        <v>165</v>
      </c>
      <c r="C83" s="42">
        <v>150000</v>
      </c>
      <c r="D83" s="41">
        <v>5</v>
      </c>
      <c r="E83" s="58" t="s">
        <v>37</v>
      </c>
      <c r="F83" s="42">
        <f t="shared" si="0"/>
        <v>750000</v>
      </c>
      <c r="G83" s="30"/>
      <c r="H83" s="30"/>
      <c r="I83" s="30"/>
      <c r="J83" s="30"/>
      <c r="K83" s="30"/>
    </row>
    <row r="84" spans="1:11" ht="20.25" customHeight="1">
      <c r="A84" s="41">
        <v>79</v>
      </c>
      <c r="B84" s="59" t="s">
        <v>166</v>
      </c>
      <c r="C84" s="42">
        <v>4000000</v>
      </c>
      <c r="D84" s="41">
        <v>1</v>
      </c>
      <c r="E84" s="58" t="s">
        <v>34</v>
      </c>
      <c r="F84" s="42">
        <f t="shared" si="0"/>
        <v>4000000</v>
      </c>
      <c r="G84" s="30"/>
      <c r="H84" s="30"/>
      <c r="I84" s="30"/>
      <c r="J84" s="30"/>
      <c r="K84" s="30"/>
    </row>
    <row r="85" spans="1:11" ht="20.25" customHeight="1">
      <c r="A85" s="41">
        <v>80</v>
      </c>
      <c r="B85" s="59" t="s">
        <v>167</v>
      </c>
      <c r="C85" s="42">
        <v>400000</v>
      </c>
      <c r="D85" s="41">
        <v>1</v>
      </c>
      <c r="E85" s="58" t="s">
        <v>34</v>
      </c>
      <c r="F85" s="42">
        <f t="shared" si="0"/>
        <v>400000</v>
      </c>
      <c r="G85" s="30"/>
      <c r="H85" s="30"/>
      <c r="I85" s="30"/>
      <c r="J85" s="30"/>
      <c r="K85" s="30"/>
    </row>
    <row r="86" spans="1:11" ht="20.25" customHeight="1">
      <c r="A86" s="41">
        <v>81</v>
      </c>
      <c r="B86" s="59" t="s">
        <v>168</v>
      </c>
      <c r="C86" s="42">
        <v>500000</v>
      </c>
      <c r="D86" s="41">
        <v>1</v>
      </c>
      <c r="E86" s="58" t="s">
        <v>34</v>
      </c>
      <c r="F86" s="42">
        <f t="shared" si="0"/>
        <v>500000</v>
      </c>
      <c r="G86" s="30"/>
      <c r="H86" s="30"/>
      <c r="I86" s="30"/>
      <c r="J86" s="30"/>
      <c r="K86" s="30"/>
    </row>
    <row r="87" spans="1:11" ht="20.25" customHeight="1">
      <c r="A87" s="41">
        <v>82</v>
      </c>
      <c r="B87" s="59" t="s">
        <v>169</v>
      </c>
      <c r="C87" s="42">
        <v>375000</v>
      </c>
      <c r="D87" s="41">
        <v>1</v>
      </c>
      <c r="E87" s="58" t="s">
        <v>144</v>
      </c>
      <c r="F87" s="42">
        <f t="shared" si="0"/>
        <v>375000</v>
      </c>
      <c r="G87" s="30"/>
      <c r="H87" s="30"/>
      <c r="I87" s="30"/>
      <c r="J87" s="30"/>
      <c r="K87" s="30"/>
    </row>
    <row r="88" spans="1:11" ht="20.25" customHeight="1">
      <c r="A88" s="41">
        <v>83</v>
      </c>
      <c r="B88" s="59" t="s">
        <v>170</v>
      </c>
      <c r="C88" s="42">
        <v>375000</v>
      </c>
      <c r="D88" s="41">
        <v>1</v>
      </c>
      <c r="E88" s="58" t="s">
        <v>144</v>
      </c>
      <c r="F88" s="42">
        <f t="shared" si="0"/>
        <v>375000</v>
      </c>
      <c r="G88" s="30"/>
      <c r="H88" s="30"/>
      <c r="I88" s="30"/>
      <c r="J88" s="30"/>
      <c r="K88" s="30"/>
    </row>
  </sheetData>
  <mergeCells count="9">
    <mergeCell ref="G3:J4"/>
    <mergeCell ref="K3:K5"/>
    <mergeCell ref="A1:K1"/>
    <mergeCell ref="A2:K2"/>
    <mergeCell ref="A3:A5"/>
    <mergeCell ref="B3:B5"/>
    <mergeCell ref="C3:C5"/>
    <mergeCell ref="D3:E5"/>
    <mergeCell ref="F3:F5"/>
  </mergeCells>
  <pageMargins left="0.7" right="0.7" top="0.75" bottom="0.75" header="0.3" footer="0.3"/>
  <pageSetup paperSize="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69"/>
  <sheetViews>
    <sheetView topLeftCell="A49" zoomScale="80" zoomScaleNormal="80" workbookViewId="0">
      <selection activeCell="B56" sqref="B56"/>
    </sheetView>
  </sheetViews>
  <sheetFormatPr defaultColWidth="9" defaultRowHeight="15"/>
  <cols>
    <col min="1" max="1" width="4.42578125" customWidth="1"/>
    <col min="2" max="2" width="46.28515625" customWidth="1"/>
    <col min="3" max="3" width="13.85546875" customWidth="1"/>
    <col min="4" max="4" width="4.85546875" customWidth="1"/>
    <col min="5" max="5" width="13.28515625" customWidth="1"/>
    <col min="6" max="6" width="15.140625" customWidth="1"/>
    <col min="7" max="7" width="12.85546875" customWidth="1"/>
    <col min="8" max="8" width="12.140625" customWidth="1"/>
    <col min="9" max="9" width="9.42578125" customWidth="1"/>
    <col min="10" max="10" width="11" customWidth="1"/>
    <col min="11" max="11" width="15" customWidth="1"/>
    <col min="12" max="12" width="17.85546875" bestFit="1" customWidth="1"/>
    <col min="14" max="14" width="17.28515625" bestFit="1" customWidth="1"/>
    <col min="16" max="16" width="11.85546875" customWidth="1"/>
    <col min="18" max="18" width="10.85546875" customWidth="1"/>
  </cols>
  <sheetData>
    <row r="2" spans="1:14" ht="18.75">
      <c r="A2" s="297" t="s">
        <v>225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4" ht="18.75">
      <c r="A3" s="297" t="s">
        <v>25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4" ht="18.75">
      <c r="A4" s="297" t="s">
        <v>250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4">
      <c r="A5" s="298" t="s">
        <v>0</v>
      </c>
      <c r="B5" s="294" t="s">
        <v>7</v>
      </c>
      <c r="C5" s="294" t="s">
        <v>8</v>
      </c>
      <c r="D5" s="295" t="s">
        <v>9</v>
      </c>
      <c r="E5" s="295"/>
      <c r="F5" s="294" t="s">
        <v>10</v>
      </c>
      <c r="G5" s="295" t="s">
        <v>11</v>
      </c>
      <c r="H5" s="295"/>
      <c r="I5" s="295"/>
      <c r="J5" s="295"/>
      <c r="K5" s="294" t="s">
        <v>12</v>
      </c>
    </row>
    <row r="6" spans="1:14">
      <c r="A6" s="298"/>
      <c r="B6" s="294"/>
      <c r="C6" s="294"/>
      <c r="D6" s="295"/>
      <c r="E6" s="295"/>
      <c r="F6" s="294"/>
      <c r="G6" s="295"/>
      <c r="H6" s="295"/>
      <c r="I6" s="295"/>
      <c r="J6" s="295"/>
      <c r="K6" s="294"/>
    </row>
    <row r="7" spans="1:14" ht="15.75">
      <c r="A7" s="298"/>
      <c r="B7" s="294"/>
      <c r="C7" s="294"/>
      <c r="D7" s="295"/>
      <c r="E7" s="295"/>
      <c r="F7" s="294"/>
      <c r="G7" s="17" t="s">
        <v>1</v>
      </c>
      <c r="H7" s="17" t="s">
        <v>2</v>
      </c>
      <c r="I7" s="17" t="s">
        <v>5</v>
      </c>
      <c r="J7" s="17" t="s">
        <v>4</v>
      </c>
      <c r="K7" s="294"/>
    </row>
    <row r="8" spans="1:14" ht="23.25" customHeight="1">
      <c r="A8" s="100">
        <v>1</v>
      </c>
      <c r="B8" s="37" t="s">
        <v>82</v>
      </c>
      <c r="C8" s="42">
        <v>13687500</v>
      </c>
      <c r="D8" s="41">
        <v>1</v>
      </c>
      <c r="E8" s="58" t="s">
        <v>34</v>
      </c>
      <c r="F8" s="44">
        <f>D8*C8</f>
        <v>13687500</v>
      </c>
      <c r="G8" s="76">
        <v>1350419</v>
      </c>
      <c r="H8" s="76">
        <v>184966</v>
      </c>
      <c r="I8" s="76"/>
      <c r="J8" s="76"/>
      <c r="K8" s="86">
        <f>C8-G8-H8</f>
        <v>12152115</v>
      </c>
    </row>
    <row r="9" spans="1:14" ht="23.25" customHeight="1">
      <c r="A9" s="100">
        <v>2</v>
      </c>
      <c r="B9" s="101" t="s">
        <v>83</v>
      </c>
      <c r="C9" s="46">
        <v>5000000</v>
      </c>
      <c r="D9" s="41">
        <v>1</v>
      </c>
      <c r="E9" s="58" t="s">
        <v>34</v>
      </c>
      <c r="F9" s="44">
        <f t="shared" ref="F9:F16" si="0">D9*C9</f>
        <v>5000000</v>
      </c>
      <c r="G9" s="76">
        <v>495496</v>
      </c>
      <c r="H9" s="76">
        <v>67567</v>
      </c>
      <c r="I9" s="76"/>
      <c r="J9" s="76"/>
      <c r="K9" s="86">
        <f t="shared" ref="K9:K30" si="1">C9-G9-H9</f>
        <v>4436937</v>
      </c>
    </row>
    <row r="10" spans="1:14" ht="23.25" customHeight="1">
      <c r="A10" s="100">
        <v>3</v>
      </c>
      <c r="B10" s="57" t="s">
        <v>84</v>
      </c>
      <c r="C10" s="42">
        <v>7500000</v>
      </c>
      <c r="D10" s="41">
        <v>1</v>
      </c>
      <c r="E10" s="58" t="s">
        <v>34</v>
      </c>
      <c r="F10" s="44">
        <f t="shared" si="0"/>
        <v>7500000</v>
      </c>
      <c r="G10" s="76">
        <v>743244</v>
      </c>
      <c r="H10" s="76">
        <v>101351</v>
      </c>
      <c r="I10" s="76"/>
      <c r="J10" s="76"/>
      <c r="K10" s="86">
        <f t="shared" si="1"/>
        <v>6655405</v>
      </c>
    </row>
    <row r="11" spans="1:14" ht="23.25" customHeight="1">
      <c r="A11" s="100">
        <v>4</v>
      </c>
      <c r="B11" s="57" t="s">
        <v>85</v>
      </c>
      <c r="C11" s="42">
        <v>250000</v>
      </c>
      <c r="D11" s="41">
        <v>7</v>
      </c>
      <c r="E11" s="58" t="s">
        <v>58</v>
      </c>
      <c r="F11" s="44">
        <f t="shared" si="0"/>
        <v>1750000</v>
      </c>
      <c r="G11" s="76"/>
      <c r="H11" s="76"/>
      <c r="I11" s="76"/>
      <c r="J11" s="76">
        <v>35000</v>
      </c>
      <c r="K11" s="86">
        <f>F11-J11</f>
        <v>1715000</v>
      </c>
    </row>
    <row r="12" spans="1:14" ht="23.25" customHeight="1">
      <c r="A12" s="100">
        <v>5</v>
      </c>
      <c r="B12" s="57" t="s">
        <v>236</v>
      </c>
      <c r="C12" s="42">
        <v>1000000</v>
      </c>
      <c r="D12" s="41">
        <v>1</v>
      </c>
      <c r="E12" s="87" t="s">
        <v>34</v>
      </c>
      <c r="F12" s="44">
        <f t="shared" ref="F12" si="2">D12*C12</f>
        <v>1000000</v>
      </c>
      <c r="G12" s="76"/>
      <c r="H12" s="76"/>
      <c r="I12" s="76"/>
      <c r="J12" s="76">
        <v>0</v>
      </c>
      <c r="K12" s="86">
        <f>F12-J12</f>
        <v>1000000</v>
      </c>
    </row>
    <row r="13" spans="1:14" ht="23.25" customHeight="1">
      <c r="A13" s="94"/>
      <c r="B13" s="106" t="s">
        <v>245</v>
      </c>
      <c r="C13" s="107"/>
      <c r="D13" s="108"/>
      <c r="E13" s="108"/>
      <c r="F13" s="92">
        <f>SUM(F8:F12)</f>
        <v>28937500</v>
      </c>
      <c r="G13" s="92">
        <f>SUM(G8:G12)</f>
        <v>2589159</v>
      </c>
      <c r="H13" s="92">
        <f>SUM(H8:H12)</f>
        <v>353884</v>
      </c>
      <c r="I13" s="107"/>
      <c r="J13" s="92">
        <f>SUM(J8:J12)</f>
        <v>35000</v>
      </c>
      <c r="K13" s="92">
        <f>SUM(K8:K12)</f>
        <v>25959457</v>
      </c>
      <c r="N13">
        <v>28250000</v>
      </c>
    </row>
    <row r="14" spans="1:14" ht="23.25" customHeight="1">
      <c r="A14" s="100">
        <v>5</v>
      </c>
      <c r="B14" s="57" t="s">
        <v>86</v>
      </c>
      <c r="C14" s="42">
        <v>22850000</v>
      </c>
      <c r="D14" s="41">
        <v>1</v>
      </c>
      <c r="E14" s="58" t="s">
        <v>34</v>
      </c>
      <c r="F14" s="47">
        <f t="shared" si="0"/>
        <v>22850000</v>
      </c>
      <c r="G14" s="76">
        <v>2264415</v>
      </c>
      <c r="H14" s="76">
        <v>308783</v>
      </c>
      <c r="I14" s="76"/>
      <c r="J14" s="76"/>
      <c r="K14" s="86">
        <f t="shared" si="1"/>
        <v>20276802</v>
      </c>
      <c r="N14">
        <v>28937500</v>
      </c>
    </row>
    <row r="15" spans="1:14" ht="23.25" customHeight="1">
      <c r="A15" s="100">
        <v>6</v>
      </c>
      <c r="B15" s="57" t="s">
        <v>87</v>
      </c>
      <c r="C15" s="42">
        <v>250000</v>
      </c>
      <c r="D15" s="41">
        <v>7</v>
      </c>
      <c r="E15" s="58" t="s">
        <v>58</v>
      </c>
      <c r="F15" s="47">
        <f t="shared" si="0"/>
        <v>1750000</v>
      </c>
      <c r="G15" s="76"/>
      <c r="H15" s="76"/>
      <c r="I15" s="76"/>
      <c r="J15" s="76">
        <v>35000</v>
      </c>
      <c r="K15" s="86">
        <f>F15-J15</f>
        <v>1715000</v>
      </c>
      <c r="N15">
        <v>26100000</v>
      </c>
    </row>
    <row r="16" spans="1:14" ht="23.25" customHeight="1">
      <c r="A16" s="100">
        <v>7</v>
      </c>
      <c r="B16" s="57" t="s">
        <v>237</v>
      </c>
      <c r="C16" s="42">
        <v>1000000</v>
      </c>
      <c r="D16" s="41">
        <v>1</v>
      </c>
      <c r="E16" s="87" t="s">
        <v>34</v>
      </c>
      <c r="F16" s="44">
        <f t="shared" si="0"/>
        <v>1000000</v>
      </c>
      <c r="G16" s="76"/>
      <c r="H16" s="76"/>
      <c r="I16" s="76"/>
      <c r="J16" s="76">
        <v>0</v>
      </c>
      <c r="K16" s="86">
        <f>F16-J16</f>
        <v>1000000</v>
      </c>
      <c r="N16">
        <v>22950000</v>
      </c>
    </row>
    <row r="17" spans="1:18" ht="23.25" customHeight="1">
      <c r="A17" s="100">
        <v>8</v>
      </c>
      <c r="B17" s="57" t="s">
        <v>238</v>
      </c>
      <c r="C17" s="42">
        <v>500000</v>
      </c>
      <c r="D17" s="41">
        <v>1</v>
      </c>
      <c r="E17" s="87" t="s">
        <v>34</v>
      </c>
      <c r="F17" s="44">
        <f t="shared" ref="F17" si="3">D17*C17</f>
        <v>500000</v>
      </c>
      <c r="G17" s="76"/>
      <c r="H17" s="76"/>
      <c r="I17" s="76"/>
      <c r="J17" s="76">
        <v>0</v>
      </c>
      <c r="K17" s="86">
        <f>F17-J17</f>
        <v>500000</v>
      </c>
      <c r="N17">
        <v>20000000</v>
      </c>
    </row>
    <row r="18" spans="1:18" ht="23.25" customHeight="1">
      <c r="A18" s="94"/>
      <c r="B18" s="106" t="s">
        <v>245</v>
      </c>
      <c r="C18" s="107"/>
      <c r="D18" s="108"/>
      <c r="E18" s="108"/>
      <c r="F18" s="92">
        <f>SUM(F14:F17)</f>
        <v>26100000</v>
      </c>
      <c r="G18" s="92">
        <f>SUM(G14:G17)</f>
        <v>2264415</v>
      </c>
      <c r="H18" s="92">
        <f>SUM(H14:H17)</f>
        <v>308783</v>
      </c>
      <c r="I18" s="107"/>
      <c r="J18" s="92">
        <f>SUM(J14:J17)</f>
        <v>35000</v>
      </c>
      <c r="K18" s="92">
        <f>SUM(K14:K17)</f>
        <v>23491802</v>
      </c>
      <c r="N18">
        <v>40100000</v>
      </c>
    </row>
    <row r="19" spans="1:18" ht="23.25" customHeight="1">
      <c r="A19" s="100">
        <v>9</v>
      </c>
      <c r="B19" s="105" t="s">
        <v>80</v>
      </c>
      <c r="C19" s="42">
        <v>4250000</v>
      </c>
      <c r="D19" s="41">
        <v>1</v>
      </c>
      <c r="E19" s="43" t="s">
        <v>34</v>
      </c>
      <c r="F19" s="44">
        <f>C19</f>
        <v>4250000</v>
      </c>
      <c r="G19" s="76">
        <v>421172</v>
      </c>
      <c r="H19" s="76">
        <v>57432</v>
      </c>
      <c r="I19" s="76"/>
      <c r="J19" s="76"/>
      <c r="K19" s="86">
        <f>F19-G19-H19</f>
        <v>3771396</v>
      </c>
      <c r="N19" s="2">
        <f>SUM(N13:N18)</f>
        <v>166337500</v>
      </c>
    </row>
    <row r="20" spans="1:18" ht="23.25" customHeight="1">
      <c r="A20" s="100">
        <v>10</v>
      </c>
      <c r="B20" s="37" t="s">
        <v>81</v>
      </c>
      <c r="C20" s="42">
        <v>16450000</v>
      </c>
      <c r="D20" s="41">
        <v>1</v>
      </c>
      <c r="E20" s="43" t="s">
        <v>34</v>
      </c>
      <c r="F20" s="44">
        <f t="shared" ref="F20" si="4">C20</f>
        <v>16450000</v>
      </c>
      <c r="G20" s="76">
        <v>1630181</v>
      </c>
      <c r="H20" s="76">
        <v>222297</v>
      </c>
      <c r="I20" s="76"/>
      <c r="J20" s="76"/>
      <c r="K20" s="86">
        <f>F20-G20-H20</f>
        <v>14597522</v>
      </c>
    </row>
    <row r="21" spans="1:18" ht="23.25" customHeight="1">
      <c r="A21" s="100">
        <v>11</v>
      </c>
      <c r="B21" s="57" t="s">
        <v>239</v>
      </c>
      <c r="C21" s="42">
        <v>250000</v>
      </c>
      <c r="D21" s="41">
        <v>7</v>
      </c>
      <c r="E21" s="58" t="s">
        <v>58</v>
      </c>
      <c r="F21" s="47">
        <f t="shared" ref="F21:F22" si="5">D21*C21</f>
        <v>1750000</v>
      </c>
      <c r="G21" s="76"/>
      <c r="H21" s="76"/>
      <c r="I21" s="76"/>
      <c r="J21" s="76">
        <v>35000</v>
      </c>
      <c r="K21" s="86">
        <f>F21-J21</f>
        <v>1715000</v>
      </c>
      <c r="N21" s="99" t="s">
        <v>251</v>
      </c>
    </row>
    <row r="22" spans="1:18" ht="23.25" customHeight="1">
      <c r="A22" s="100">
        <v>12</v>
      </c>
      <c r="B22" s="57" t="s">
        <v>240</v>
      </c>
      <c r="C22" s="42">
        <v>500000</v>
      </c>
      <c r="D22" s="41">
        <v>1</v>
      </c>
      <c r="E22" s="87" t="s">
        <v>34</v>
      </c>
      <c r="F22" s="44">
        <f t="shared" si="5"/>
        <v>500000</v>
      </c>
      <c r="G22" s="76"/>
      <c r="H22" s="76"/>
      <c r="I22" s="76"/>
      <c r="J22" s="76">
        <v>0</v>
      </c>
      <c r="K22" s="86">
        <f>F22-J22</f>
        <v>500000</v>
      </c>
    </row>
    <row r="23" spans="1:18" ht="23.25" customHeight="1">
      <c r="A23" s="94"/>
      <c r="B23" s="106" t="s">
        <v>245</v>
      </c>
      <c r="C23" s="107"/>
      <c r="D23" s="108"/>
      <c r="E23" s="108"/>
      <c r="F23" s="92">
        <f>SUM(F19:F22)</f>
        <v>22950000</v>
      </c>
      <c r="G23" s="92">
        <f>SUM(G19:G22)</f>
        <v>2051353</v>
      </c>
      <c r="H23" s="92">
        <f>SUM(H19:H22)</f>
        <v>279729</v>
      </c>
      <c r="I23" s="107"/>
      <c r="J23" s="92">
        <f>SUM(J19:J22)</f>
        <v>35000</v>
      </c>
      <c r="K23" s="92">
        <f>SUM(K19:K22)</f>
        <v>20583918</v>
      </c>
      <c r="N23">
        <v>25959457</v>
      </c>
    </row>
    <row r="24" spans="1:18" ht="23.25" customHeight="1">
      <c r="A24" s="100"/>
      <c r="B24" s="57"/>
      <c r="C24" s="42"/>
      <c r="D24" s="41"/>
      <c r="E24" s="87"/>
      <c r="F24" s="44"/>
      <c r="G24" s="76"/>
      <c r="H24" s="76"/>
      <c r="I24" s="76"/>
      <c r="J24" s="76"/>
      <c r="K24" s="86"/>
      <c r="N24">
        <v>23491802</v>
      </c>
    </row>
    <row r="25" spans="1:18" ht="24.75" customHeight="1">
      <c r="A25" s="100">
        <v>13</v>
      </c>
      <c r="B25" s="59" t="s">
        <v>88</v>
      </c>
      <c r="C25" s="46">
        <v>17250000</v>
      </c>
      <c r="D25" s="41">
        <v>1</v>
      </c>
      <c r="E25" s="58" t="s">
        <v>34</v>
      </c>
      <c r="F25" s="44">
        <f t="shared" ref="F25:F37" si="6">D25*C25</f>
        <v>17250000</v>
      </c>
      <c r="G25" s="79">
        <v>1709460</v>
      </c>
      <c r="H25" s="79">
        <v>233108</v>
      </c>
      <c r="I25" s="79"/>
      <c r="J25" s="80"/>
      <c r="K25" s="86">
        <f t="shared" si="1"/>
        <v>15307432</v>
      </c>
      <c r="N25">
        <v>20583918</v>
      </c>
    </row>
    <row r="26" spans="1:18" ht="24.75" customHeight="1">
      <c r="A26" s="100">
        <v>14</v>
      </c>
      <c r="B26" s="59" t="s">
        <v>89</v>
      </c>
      <c r="C26" s="46">
        <v>250000</v>
      </c>
      <c r="D26" s="41">
        <v>7</v>
      </c>
      <c r="E26" s="58" t="s">
        <v>58</v>
      </c>
      <c r="F26" s="44">
        <f t="shared" si="6"/>
        <v>1750000</v>
      </c>
      <c r="G26" s="79"/>
      <c r="H26" s="79"/>
      <c r="I26" s="79"/>
      <c r="J26" s="80">
        <v>35000</v>
      </c>
      <c r="K26" s="81">
        <f>F26-J26</f>
        <v>1715000</v>
      </c>
      <c r="N26">
        <v>18022432</v>
      </c>
    </row>
    <row r="27" spans="1:18" ht="24.75" customHeight="1">
      <c r="A27" s="100">
        <v>15</v>
      </c>
      <c r="B27" s="57" t="s">
        <v>241</v>
      </c>
      <c r="C27" s="42">
        <v>1000000</v>
      </c>
      <c r="D27" s="41">
        <v>1</v>
      </c>
      <c r="E27" s="87" t="s">
        <v>34</v>
      </c>
      <c r="F27" s="44">
        <f t="shared" si="6"/>
        <v>1000000</v>
      </c>
      <c r="G27" s="76"/>
      <c r="H27" s="76"/>
      <c r="I27" s="76"/>
      <c r="J27" s="76">
        <v>0</v>
      </c>
      <c r="K27" s="86">
        <f>F27-J27</f>
        <v>1000000</v>
      </c>
      <c r="N27">
        <v>35870180</v>
      </c>
    </row>
    <row r="28" spans="1:18" ht="24.75" customHeight="1">
      <c r="A28" s="94"/>
      <c r="B28" s="106" t="s">
        <v>245</v>
      </c>
      <c r="C28" s="107"/>
      <c r="D28" s="108"/>
      <c r="E28" s="108"/>
      <c r="F28" s="92">
        <f>SUM(F25:F27)</f>
        <v>20000000</v>
      </c>
      <c r="G28" s="92">
        <f>SUM(G25:G27)</f>
        <v>1709460</v>
      </c>
      <c r="H28" s="92">
        <f>SUM(H25:H27)</f>
        <v>233108</v>
      </c>
      <c r="I28" s="107"/>
      <c r="J28" s="92">
        <f>SUM(J25:J27)</f>
        <v>35000</v>
      </c>
      <c r="K28" s="92">
        <f>SUM(K25:K27)</f>
        <v>18022432</v>
      </c>
      <c r="N28" s="97">
        <v>25399685</v>
      </c>
    </row>
    <row r="29" spans="1:18" ht="24.75" customHeight="1">
      <c r="A29" s="100"/>
      <c r="B29" s="57"/>
      <c r="C29" s="42"/>
      <c r="D29" s="41"/>
      <c r="E29" s="87"/>
      <c r="F29" s="44"/>
      <c r="G29" s="76"/>
      <c r="H29" s="76"/>
      <c r="I29" s="76"/>
      <c r="J29" s="76"/>
      <c r="K29" s="86"/>
      <c r="N29" s="2">
        <f>SUM(N23:N28)</f>
        <v>149327474</v>
      </c>
    </row>
    <row r="30" spans="1:18" ht="24.75" customHeight="1">
      <c r="A30" s="100">
        <v>16</v>
      </c>
      <c r="B30" s="59" t="s">
        <v>90</v>
      </c>
      <c r="C30" s="46">
        <v>27250000</v>
      </c>
      <c r="D30" s="41">
        <v>1</v>
      </c>
      <c r="E30" s="58" t="s">
        <v>34</v>
      </c>
      <c r="F30" s="44">
        <f t="shared" si="6"/>
        <v>27250000</v>
      </c>
      <c r="G30" s="79">
        <v>2700451</v>
      </c>
      <c r="H30" s="79">
        <v>368243</v>
      </c>
      <c r="I30" s="79"/>
      <c r="J30" s="80"/>
      <c r="K30" s="86">
        <f t="shared" si="1"/>
        <v>24181306</v>
      </c>
    </row>
    <row r="31" spans="1:18" ht="24.75" customHeight="1">
      <c r="A31" s="100">
        <v>17</v>
      </c>
      <c r="B31" s="59" t="s">
        <v>91</v>
      </c>
      <c r="C31" s="46">
        <v>10000000</v>
      </c>
      <c r="D31" s="41">
        <v>1</v>
      </c>
      <c r="E31" s="58" t="s">
        <v>34</v>
      </c>
      <c r="F31" s="44">
        <f t="shared" si="6"/>
        <v>10000000</v>
      </c>
      <c r="G31" s="79">
        <v>990991</v>
      </c>
      <c r="H31" s="79">
        <v>135135</v>
      </c>
      <c r="I31" s="79"/>
      <c r="J31" s="80"/>
      <c r="K31" s="86">
        <f>F31-G31-H31</f>
        <v>8873874</v>
      </c>
      <c r="N31" t="s">
        <v>1</v>
      </c>
      <c r="P31" t="s">
        <v>255</v>
      </c>
      <c r="R31" t="s">
        <v>256</v>
      </c>
    </row>
    <row r="32" spans="1:18" ht="24.75" customHeight="1">
      <c r="A32" s="100">
        <v>18</v>
      </c>
      <c r="B32" s="59" t="s">
        <v>92</v>
      </c>
      <c r="C32" s="46">
        <v>250000</v>
      </c>
      <c r="D32" s="41">
        <v>7</v>
      </c>
      <c r="E32" s="58" t="s">
        <v>58</v>
      </c>
      <c r="F32" s="48">
        <f t="shared" si="6"/>
        <v>1750000</v>
      </c>
      <c r="G32" s="79"/>
      <c r="H32" s="79"/>
      <c r="I32" s="79"/>
      <c r="J32" s="80">
        <v>35000</v>
      </c>
      <c r="K32" s="81">
        <f>F32-J32</f>
        <v>1715000</v>
      </c>
      <c r="N32">
        <v>2589159</v>
      </c>
      <c r="P32">
        <v>353884</v>
      </c>
      <c r="R32">
        <v>35000</v>
      </c>
    </row>
    <row r="33" spans="1:18" ht="24.75" customHeight="1">
      <c r="A33" s="100">
        <v>19</v>
      </c>
      <c r="B33" s="57" t="s">
        <v>243</v>
      </c>
      <c r="C33" s="42">
        <v>1100000</v>
      </c>
      <c r="D33" s="41">
        <v>1</v>
      </c>
      <c r="E33" s="87" t="s">
        <v>34</v>
      </c>
      <c r="F33" s="44">
        <f t="shared" ref="F33" si="7">D33*C33</f>
        <v>1100000</v>
      </c>
      <c r="G33" s="76"/>
      <c r="H33" s="76"/>
      <c r="I33" s="76"/>
      <c r="J33" s="76">
        <v>0</v>
      </c>
      <c r="K33" s="86">
        <f>F33-J33</f>
        <v>1100000</v>
      </c>
      <c r="N33">
        <v>2264415</v>
      </c>
      <c r="P33">
        <v>308783</v>
      </c>
      <c r="R33">
        <v>35000</v>
      </c>
    </row>
    <row r="34" spans="1:18" ht="24.75" customHeight="1">
      <c r="A34" s="94"/>
      <c r="B34" s="106" t="s">
        <v>245</v>
      </c>
      <c r="C34" s="107"/>
      <c r="D34" s="108"/>
      <c r="E34" s="108"/>
      <c r="F34" s="92">
        <f>SUM(F30:F33)</f>
        <v>40100000</v>
      </c>
      <c r="G34" s="92">
        <f>SUM(G30:G33)</f>
        <v>3691442</v>
      </c>
      <c r="H34" s="92">
        <f>SUM(H30:H33)</f>
        <v>503378</v>
      </c>
      <c r="I34" s="107"/>
      <c r="J34" s="92">
        <f>SUM(J30:J33)</f>
        <v>35000</v>
      </c>
      <c r="K34" s="92">
        <f>SUM(K30:K33)</f>
        <v>35870180</v>
      </c>
      <c r="N34">
        <v>2051353</v>
      </c>
      <c r="P34">
        <v>279729</v>
      </c>
      <c r="R34">
        <v>35000</v>
      </c>
    </row>
    <row r="35" spans="1:18" ht="24.75" customHeight="1">
      <c r="A35" s="100"/>
      <c r="B35" s="57"/>
      <c r="C35" s="42"/>
      <c r="D35" s="41"/>
      <c r="E35" s="87"/>
      <c r="F35" s="44"/>
      <c r="G35" s="76"/>
      <c r="H35" s="76"/>
      <c r="I35" s="76"/>
      <c r="J35" s="76"/>
      <c r="K35" s="86"/>
      <c r="N35">
        <v>1709460</v>
      </c>
      <c r="P35">
        <v>233108</v>
      </c>
      <c r="R35">
        <v>35000</v>
      </c>
    </row>
    <row r="36" spans="1:18" ht="24.75" customHeight="1">
      <c r="A36" s="100">
        <v>20</v>
      </c>
      <c r="B36" s="59" t="s">
        <v>93</v>
      </c>
      <c r="C36" s="46">
        <v>25000000</v>
      </c>
      <c r="D36" s="41">
        <v>1</v>
      </c>
      <c r="E36" s="58" t="s">
        <v>34</v>
      </c>
      <c r="F36" s="48">
        <f t="shared" si="6"/>
        <v>25000000</v>
      </c>
      <c r="G36" s="79">
        <v>2477478</v>
      </c>
      <c r="H36" s="79">
        <v>337837</v>
      </c>
      <c r="I36" s="79"/>
      <c r="J36" s="80"/>
      <c r="K36" s="86">
        <f>F36-G36-H36</f>
        <v>22184685</v>
      </c>
      <c r="N36">
        <v>3691442</v>
      </c>
      <c r="P36">
        <v>503378</v>
      </c>
      <c r="R36">
        <v>35000</v>
      </c>
    </row>
    <row r="37" spans="1:18" ht="24.75" customHeight="1">
      <c r="A37" s="100">
        <v>21</v>
      </c>
      <c r="B37" s="59" t="s">
        <v>94</v>
      </c>
      <c r="C37" s="46">
        <v>250000</v>
      </c>
      <c r="D37" s="41">
        <v>7</v>
      </c>
      <c r="E37" s="58" t="s">
        <v>58</v>
      </c>
      <c r="F37" s="48">
        <f t="shared" si="6"/>
        <v>1750000</v>
      </c>
      <c r="G37" s="79"/>
      <c r="H37" s="79"/>
      <c r="I37" s="79"/>
      <c r="J37" s="80">
        <v>35000</v>
      </c>
      <c r="K37" s="81">
        <f>F37-J37</f>
        <v>1715000</v>
      </c>
      <c r="N37">
        <v>2477478</v>
      </c>
      <c r="P37">
        <v>337837</v>
      </c>
      <c r="R37">
        <v>35000</v>
      </c>
    </row>
    <row r="38" spans="1:18" ht="24.75" customHeight="1">
      <c r="A38" s="100">
        <v>22</v>
      </c>
      <c r="B38" s="90" t="s">
        <v>246</v>
      </c>
      <c r="C38" s="46">
        <v>500000</v>
      </c>
      <c r="D38" s="41">
        <v>1</v>
      </c>
      <c r="E38" s="87" t="s">
        <v>34</v>
      </c>
      <c r="F38" s="48">
        <f t="shared" ref="F38" si="8">D38*C38</f>
        <v>500000</v>
      </c>
      <c r="G38" s="79"/>
      <c r="H38" s="79"/>
      <c r="I38" s="79"/>
      <c r="J38" s="80">
        <v>0</v>
      </c>
      <c r="K38" s="81">
        <f>F38-J38</f>
        <v>500000</v>
      </c>
      <c r="N38" s="2">
        <f>SUM(N32:N37)</f>
        <v>14783307</v>
      </c>
      <c r="P38" s="2">
        <f>SUM(P32:P37)</f>
        <v>2016719</v>
      </c>
      <c r="R38" s="2">
        <f>SUM(R32:R37)</f>
        <v>210000</v>
      </c>
    </row>
    <row r="39" spans="1:18" ht="24.75" customHeight="1">
      <c r="A39" s="100">
        <v>23</v>
      </c>
      <c r="B39" s="57" t="s">
        <v>242</v>
      </c>
      <c r="C39" s="42">
        <v>1000000</v>
      </c>
      <c r="D39" s="41">
        <v>1</v>
      </c>
      <c r="E39" s="87" t="s">
        <v>34</v>
      </c>
      <c r="F39" s="44">
        <f t="shared" ref="F39" si="9">D39*C39</f>
        <v>1000000</v>
      </c>
      <c r="G39" s="76"/>
      <c r="H39" s="76"/>
      <c r="I39" s="76"/>
      <c r="J39" s="76">
        <v>0</v>
      </c>
      <c r="K39" s="86">
        <f>F39-J39</f>
        <v>1000000</v>
      </c>
    </row>
    <row r="40" spans="1:18" ht="21.75" customHeight="1">
      <c r="A40" s="104"/>
      <c r="B40" s="106" t="s">
        <v>245</v>
      </c>
      <c r="C40" s="109"/>
      <c r="D40" s="104"/>
      <c r="E40" s="91"/>
      <c r="F40" s="110">
        <f>SUM(F36:F39)</f>
        <v>28250000</v>
      </c>
      <c r="G40" s="110">
        <f>SUM(G36:G39)</f>
        <v>2477478</v>
      </c>
      <c r="H40" s="110">
        <f>SUM(H36:H39)</f>
        <v>337837</v>
      </c>
      <c r="I40" s="111"/>
      <c r="J40" s="110">
        <f>SUM(J36:J39)</f>
        <v>35000</v>
      </c>
      <c r="K40" s="110">
        <f>SUM(K36:K39)</f>
        <v>25399685</v>
      </c>
    </row>
    <row r="41" spans="1:18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5" spans="1:18" ht="18.75">
      <c r="A45" s="305" t="s">
        <v>403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</row>
    <row r="46" spans="1:18" ht="18.75">
      <c r="A46" s="305" t="s">
        <v>268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05"/>
    </row>
    <row r="47" spans="1:18" ht="18.75">
      <c r="A47" s="305" t="s">
        <v>495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</row>
    <row r="48" spans="1:18">
      <c r="A48" s="306" t="s">
        <v>0</v>
      </c>
      <c r="B48" s="307" t="s">
        <v>7</v>
      </c>
      <c r="C48" s="307" t="s">
        <v>8</v>
      </c>
      <c r="D48" s="308" t="s">
        <v>9</v>
      </c>
      <c r="E48" s="308"/>
      <c r="F48" s="307" t="s">
        <v>10</v>
      </c>
      <c r="G48" s="308" t="s">
        <v>11</v>
      </c>
      <c r="H48" s="308"/>
      <c r="I48" s="308"/>
      <c r="J48" s="308"/>
      <c r="K48" s="309" t="s">
        <v>12</v>
      </c>
    </row>
    <row r="49" spans="1:11">
      <c r="A49" s="293"/>
      <c r="B49" s="294"/>
      <c r="C49" s="294"/>
      <c r="D49" s="295"/>
      <c r="E49" s="295"/>
      <c r="F49" s="294"/>
      <c r="G49" s="295"/>
      <c r="H49" s="295"/>
      <c r="I49" s="295"/>
      <c r="J49" s="295"/>
      <c r="K49" s="296"/>
    </row>
    <row r="50" spans="1:11" ht="15.75">
      <c r="A50" s="293"/>
      <c r="B50" s="294"/>
      <c r="C50" s="294"/>
      <c r="D50" s="295"/>
      <c r="E50" s="295"/>
      <c r="F50" s="294"/>
      <c r="G50" s="17" t="s">
        <v>1</v>
      </c>
      <c r="H50" s="17" t="s">
        <v>2</v>
      </c>
      <c r="I50" s="17" t="s">
        <v>5</v>
      </c>
      <c r="J50" s="17" t="s">
        <v>4</v>
      </c>
      <c r="K50" s="296"/>
    </row>
    <row r="51" spans="1:11" ht="27" customHeight="1">
      <c r="A51" s="127">
        <v>1</v>
      </c>
      <c r="B51" s="133" t="s">
        <v>307</v>
      </c>
      <c r="C51" s="134">
        <v>20000000</v>
      </c>
      <c r="D51" s="127">
        <v>1</v>
      </c>
      <c r="E51" s="129" t="s">
        <v>277</v>
      </c>
      <c r="F51" s="135">
        <f t="shared" ref="F51:F68" si="10">C51*D51</f>
        <v>20000000</v>
      </c>
      <c r="G51" s="161">
        <v>1981982</v>
      </c>
      <c r="H51" s="128">
        <v>270270</v>
      </c>
      <c r="I51" s="130"/>
      <c r="J51" s="130"/>
      <c r="K51" s="130"/>
    </row>
    <row r="52" spans="1:11" ht="27" customHeight="1">
      <c r="A52" s="41">
        <v>2</v>
      </c>
      <c r="B52" s="117" t="s">
        <v>308</v>
      </c>
      <c r="C52" s="62">
        <v>1000000</v>
      </c>
      <c r="D52" s="41">
        <v>1</v>
      </c>
      <c r="E52" s="116" t="s">
        <v>277</v>
      </c>
      <c r="F52" s="63">
        <f t="shared" si="10"/>
        <v>1000000</v>
      </c>
      <c r="G52" s="162" t="s">
        <v>494</v>
      </c>
      <c r="H52" s="162" t="s">
        <v>494</v>
      </c>
      <c r="I52" s="30"/>
      <c r="J52" s="30"/>
      <c r="K52" s="30"/>
    </row>
    <row r="53" spans="1:11" ht="27" customHeight="1">
      <c r="A53" s="127">
        <v>3</v>
      </c>
      <c r="B53" s="117" t="s">
        <v>326</v>
      </c>
      <c r="C53" s="62">
        <v>13000000</v>
      </c>
      <c r="D53" s="41">
        <v>1</v>
      </c>
      <c r="E53" s="116" t="s">
        <v>277</v>
      </c>
      <c r="F53" s="62">
        <f t="shared" si="10"/>
        <v>13000000</v>
      </c>
      <c r="G53" s="42">
        <v>1288289</v>
      </c>
      <c r="H53" s="46">
        <v>175675</v>
      </c>
      <c r="I53" s="30"/>
      <c r="J53" s="30"/>
      <c r="K53" s="30"/>
    </row>
    <row r="54" spans="1:11" ht="27" customHeight="1">
      <c r="A54" s="41">
        <v>4</v>
      </c>
      <c r="B54" s="117" t="s">
        <v>327</v>
      </c>
      <c r="C54" s="62">
        <v>17250000</v>
      </c>
      <c r="D54" s="41">
        <v>1</v>
      </c>
      <c r="E54" s="116" t="s">
        <v>277</v>
      </c>
      <c r="F54" s="62">
        <f t="shared" si="10"/>
        <v>17250000</v>
      </c>
      <c r="G54" s="42">
        <v>1709460</v>
      </c>
      <c r="H54" s="46">
        <v>233108</v>
      </c>
      <c r="I54" s="30"/>
      <c r="J54" s="30"/>
      <c r="K54" s="30"/>
    </row>
    <row r="55" spans="1:11" ht="27" customHeight="1">
      <c r="A55" s="127">
        <v>5</v>
      </c>
      <c r="B55" s="117" t="s">
        <v>341</v>
      </c>
      <c r="C55" s="62">
        <v>10000000</v>
      </c>
      <c r="D55" s="41">
        <v>1</v>
      </c>
      <c r="E55" s="116" t="s">
        <v>277</v>
      </c>
      <c r="F55" s="62">
        <f t="shared" si="10"/>
        <v>10000000</v>
      </c>
      <c r="G55" s="42">
        <v>990991</v>
      </c>
      <c r="H55" s="46">
        <v>135135</v>
      </c>
      <c r="I55" s="30"/>
      <c r="J55" s="30"/>
      <c r="K55" s="30"/>
    </row>
    <row r="56" spans="1:11" ht="27" customHeight="1">
      <c r="A56" s="41">
        <v>6</v>
      </c>
      <c r="B56" s="117" t="s">
        <v>342</v>
      </c>
      <c r="C56" s="62">
        <v>3000000</v>
      </c>
      <c r="D56" s="41">
        <v>1</v>
      </c>
      <c r="E56" s="116" t="s">
        <v>277</v>
      </c>
      <c r="F56" s="62">
        <f t="shared" si="10"/>
        <v>3000000</v>
      </c>
      <c r="G56" s="42">
        <v>297298</v>
      </c>
      <c r="H56" s="46">
        <v>40540</v>
      </c>
      <c r="I56" s="30"/>
      <c r="J56" s="30"/>
      <c r="K56" s="30"/>
    </row>
    <row r="57" spans="1:11" ht="27" customHeight="1">
      <c r="A57" s="127">
        <v>7</v>
      </c>
      <c r="B57" s="117" t="s">
        <v>343</v>
      </c>
      <c r="C57" s="62">
        <v>5000000</v>
      </c>
      <c r="D57" s="41">
        <v>1</v>
      </c>
      <c r="E57" s="116" t="s">
        <v>277</v>
      </c>
      <c r="F57" s="62">
        <f t="shared" si="10"/>
        <v>5000000</v>
      </c>
      <c r="G57" s="42">
        <v>495496</v>
      </c>
      <c r="H57" s="46">
        <v>67567</v>
      </c>
      <c r="I57" s="30"/>
      <c r="J57" s="30"/>
      <c r="K57" s="30"/>
    </row>
    <row r="58" spans="1:11" ht="27" customHeight="1">
      <c r="A58" s="41">
        <v>8</v>
      </c>
      <c r="B58" s="120" t="s">
        <v>344</v>
      </c>
      <c r="C58" s="46">
        <v>3000000</v>
      </c>
      <c r="D58" s="41">
        <v>1</v>
      </c>
      <c r="E58" s="116" t="s">
        <v>277</v>
      </c>
      <c r="F58" s="46">
        <f t="shared" si="10"/>
        <v>3000000</v>
      </c>
      <c r="G58" s="46">
        <v>297298</v>
      </c>
      <c r="H58" s="46">
        <v>40540</v>
      </c>
      <c r="I58" s="30"/>
      <c r="J58" s="30"/>
      <c r="K58" s="30"/>
    </row>
    <row r="59" spans="1:11" ht="27" customHeight="1">
      <c r="A59" s="127">
        <v>9</v>
      </c>
      <c r="B59" s="120" t="s">
        <v>345</v>
      </c>
      <c r="C59" s="46">
        <v>5000000</v>
      </c>
      <c r="D59" s="41">
        <v>1</v>
      </c>
      <c r="E59" s="116" t="s">
        <v>277</v>
      </c>
      <c r="F59" s="46">
        <f t="shared" si="10"/>
        <v>5000000</v>
      </c>
      <c r="G59" s="42">
        <v>495496</v>
      </c>
      <c r="H59" s="46">
        <v>67567</v>
      </c>
      <c r="I59" s="30"/>
      <c r="J59" s="30"/>
      <c r="K59" s="30"/>
    </row>
    <row r="60" spans="1:11" ht="27" customHeight="1">
      <c r="A60" s="41">
        <v>10</v>
      </c>
      <c r="B60" s="120" t="s">
        <v>346</v>
      </c>
      <c r="C60" s="46">
        <v>3000000</v>
      </c>
      <c r="D60" s="41">
        <v>1</v>
      </c>
      <c r="E60" s="116" t="s">
        <v>277</v>
      </c>
      <c r="F60" s="46">
        <f t="shared" si="10"/>
        <v>3000000</v>
      </c>
      <c r="G60" s="42">
        <v>495496</v>
      </c>
      <c r="H60" s="46">
        <v>67567</v>
      </c>
      <c r="I60" s="30"/>
      <c r="J60" s="30"/>
      <c r="K60" s="30"/>
    </row>
    <row r="61" spans="1:11" ht="27" customHeight="1">
      <c r="A61" s="127">
        <v>11</v>
      </c>
      <c r="B61" s="120" t="s">
        <v>367</v>
      </c>
      <c r="C61" s="46">
        <v>3000000</v>
      </c>
      <c r="D61" s="41">
        <v>1</v>
      </c>
      <c r="E61" s="116" t="s">
        <v>277</v>
      </c>
      <c r="F61" s="46">
        <f t="shared" si="10"/>
        <v>3000000</v>
      </c>
      <c r="G61" s="46">
        <v>297298</v>
      </c>
      <c r="H61" s="46">
        <v>40540</v>
      </c>
      <c r="I61" s="30"/>
      <c r="J61" s="30"/>
      <c r="K61" s="30"/>
    </row>
    <row r="62" spans="1:11" ht="27" customHeight="1">
      <c r="A62" s="41">
        <v>12</v>
      </c>
      <c r="B62" s="120" t="s">
        <v>369</v>
      </c>
      <c r="C62" s="46">
        <v>4000000</v>
      </c>
      <c r="D62" s="41">
        <v>1</v>
      </c>
      <c r="E62" s="116" t="s">
        <v>277</v>
      </c>
      <c r="F62" s="46">
        <f t="shared" si="10"/>
        <v>4000000</v>
      </c>
      <c r="G62" s="46">
        <v>396397</v>
      </c>
      <c r="H62" s="46">
        <v>54054</v>
      </c>
      <c r="I62" s="30"/>
      <c r="J62" s="30"/>
      <c r="K62" s="30"/>
    </row>
    <row r="63" spans="1:11" ht="27" customHeight="1">
      <c r="A63" s="127">
        <v>13</v>
      </c>
      <c r="B63" s="120" t="s">
        <v>368</v>
      </c>
      <c r="C63" s="46">
        <v>17000000</v>
      </c>
      <c r="D63" s="41">
        <v>1</v>
      </c>
      <c r="E63" s="116" t="s">
        <v>277</v>
      </c>
      <c r="F63" s="46">
        <f t="shared" si="10"/>
        <v>17000000</v>
      </c>
      <c r="G63" s="46">
        <v>1684685</v>
      </c>
      <c r="H63" s="46">
        <v>229729</v>
      </c>
      <c r="I63" s="30"/>
      <c r="J63" s="30"/>
      <c r="K63" s="30"/>
    </row>
    <row r="64" spans="1:11" ht="27" customHeight="1">
      <c r="A64" s="41">
        <v>14</v>
      </c>
      <c r="B64" s="120" t="s">
        <v>370</v>
      </c>
      <c r="C64" s="46">
        <v>6000000</v>
      </c>
      <c r="D64" s="41">
        <v>1</v>
      </c>
      <c r="E64" s="116" t="s">
        <v>277</v>
      </c>
      <c r="F64" s="46">
        <f t="shared" si="10"/>
        <v>6000000</v>
      </c>
      <c r="G64" s="46">
        <v>594595</v>
      </c>
      <c r="H64" s="46">
        <v>81081</v>
      </c>
      <c r="I64" s="30"/>
      <c r="J64" s="30"/>
      <c r="K64" s="30"/>
    </row>
    <row r="65" spans="1:11" ht="27" customHeight="1">
      <c r="A65" s="127">
        <v>15</v>
      </c>
      <c r="B65" s="120" t="s">
        <v>376</v>
      </c>
      <c r="C65" s="46">
        <v>9250000</v>
      </c>
      <c r="D65" s="41">
        <v>1</v>
      </c>
      <c r="E65" s="116" t="s">
        <v>277</v>
      </c>
      <c r="F65" s="46">
        <f t="shared" si="10"/>
        <v>9250000</v>
      </c>
      <c r="G65" s="46">
        <v>916667</v>
      </c>
      <c r="H65" s="46">
        <v>124499</v>
      </c>
      <c r="I65" s="30"/>
      <c r="J65" s="30"/>
      <c r="K65" s="30"/>
    </row>
    <row r="66" spans="1:11" ht="27" customHeight="1">
      <c r="A66" s="41">
        <v>16</v>
      </c>
      <c r="B66" s="120" t="s">
        <v>377</v>
      </c>
      <c r="C66" s="46">
        <v>13500000</v>
      </c>
      <c r="D66" s="41">
        <v>1</v>
      </c>
      <c r="E66" s="116" t="s">
        <v>277</v>
      </c>
      <c r="F66" s="46">
        <f t="shared" si="10"/>
        <v>13500000</v>
      </c>
      <c r="G66" s="46">
        <v>1337838</v>
      </c>
      <c r="H66" s="46">
        <v>182432</v>
      </c>
      <c r="I66" s="30"/>
      <c r="J66" s="30"/>
      <c r="K66" s="30"/>
    </row>
    <row r="67" spans="1:11" ht="27" customHeight="1">
      <c r="A67" s="127">
        <v>17</v>
      </c>
      <c r="B67" s="120" t="s">
        <v>378</v>
      </c>
      <c r="C67" s="46">
        <v>13500000</v>
      </c>
      <c r="D67" s="41">
        <v>1</v>
      </c>
      <c r="E67" s="116" t="s">
        <v>277</v>
      </c>
      <c r="F67" s="46">
        <f t="shared" si="10"/>
        <v>13500000</v>
      </c>
      <c r="G67" s="46">
        <v>1337838</v>
      </c>
      <c r="H67" s="46">
        <v>182432</v>
      </c>
      <c r="I67" s="30"/>
      <c r="J67" s="30"/>
      <c r="K67" s="30"/>
    </row>
    <row r="68" spans="1:11" ht="27" customHeight="1" thickBot="1">
      <c r="A68" s="49">
        <v>18</v>
      </c>
      <c r="B68" s="149" t="s">
        <v>389</v>
      </c>
      <c r="C68" s="51">
        <v>25000000</v>
      </c>
      <c r="D68" s="49">
        <v>1</v>
      </c>
      <c r="E68" s="151" t="s">
        <v>277</v>
      </c>
      <c r="F68" s="51">
        <f t="shared" si="10"/>
        <v>25000000</v>
      </c>
      <c r="G68" s="56">
        <v>2477478</v>
      </c>
      <c r="H68" s="56">
        <v>337837</v>
      </c>
      <c r="I68" s="54"/>
      <c r="J68" s="54"/>
      <c r="K68" s="54"/>
    </row>
    <row r="69" spans="1:11" ht="27" customHeight="1" thickBot="1">
      <c r="A69" s="143"/>
      <c r="B69" s="156" t="s">
        <v>493</v>
      </c>
      <c r="C69" s="160">
        <f>SUM(C51:C68)</f>
        <v>171500000</v>
      </c>
      <c r="D69" s="157"/>
      <c r="E69" s="157"/>
      <c r="F69" s="160">
        <f>SUM(F51:F68)</f>
        <v>171500000</v>
      </c>
      <c r="G69" s="163">
        <f>SUM(G51:G68)</f>
        <v>17094602</v>
      </c>
      <c r="H69" s="163">
        <f>SUM(H51:H68)</f>
        <v>2330573</v>
      </c>
      <c r="I69" s="158"/>
      <c r="J69" s="158"/>
      <c r="K69" s="159"/>
    </row>
  </sheetData>
  <mergeCells count="20">
    <mergeCell ref="A47:K47"/>
    <mergeCell ref="A45:K45"/>
    <mergeCell ref="A46:K46"/>
    <mergeCell ref="A48:A50"/>
    <mergeCell ref="B48:B50"/>
    <mergeCell ref="C48:C50"/>
    <mergeCell ref="D48:E50"/>
    <mergeCell ref="F48:F50"/>
    <mergeCell ref="G48:J49"/>
    <mergeCell ref="K48:K50"/>
    <mergeCell ref="A2:K2"/>
    <mergeCell ref="A4:K4"/>
    <mergeCell ref="A5:A7"/>
    <mergeCell ref="B5:B7"/>
    <mergeCell ref="C5:C7"/>
    <mergeCell ref="D5:E7"/>
    <mergeCell ref="F5:F7"/>
    <mergeCell ref="G5:J6"/>
    <mergeCell ref="K5:K7"/>
    <mergeCell ref="A3:K3"/>
  </mergeCells>
  <pageMargins left="0.7" right="0.7" top="0.75" bottom="0.75" header="0.3" footer="0.3"/>
  <pageSetup paperSize="5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2"/>
  <sheetViews>
    <sheetView topLeftCell="A141" zoomScale="80" zoomScaleNormal="80" workbookViewId="0">
      <selection activeCell="F65" sqref="F65"/>
    </sheetView>
  </sheetViews>
  <sheetFormatPr defaultColWidth="9" defaultRowHeight="15"/>
  <cols>
    <col min="1" max="1" width="4.42578125" customWidth="1"/>
    <col min="2" max="2" width="55.28515625" customWidth="1"/>
    <col min="3" max="3" width="13.85546875" customWidth="1"/>
    <col min="4" max="4" width="4.85546875" customWidth="1"/>
    <col min="5" max="5" width="11.140625" customWidth="1"/>
    <col min="6" max="6" width="13.85546875" customWidth="1"/>
    <col min="7" max="7" width="12.85546875" customWidth="1"/>
    <col min="8" max="8" width="12.140625" customWidth="1"/>
    <col min="9" max="9" width="10" customWidth="1"/>
    <col min="10" max="10" width="11.7109375" customWidth="1"/>
    <col min="11" max="11" width="17.28515625" customWidth="1"/>
    <col min="12" max="12" width="17.85546875" bestFit="1" customWidth="1"/>
    <col min="14" max="14" width="17.28515625" bestFit="1" customWidth="1"/>
  </cols>
  <sheetData>
    <row r="1" spans="1:15" ht="18.75">
      <c r="A1" s="336" t="s">
        <v>15</v>
      </c>
      <c r="B1" s="337"/>
      <c r="C1" s="337"/>
      <c r="D1" s="337"/>
      <c r="E1" s="337"/>
      <c r="F1" s="337"/>
      <c r="G1" s="337"/>
      <c r="H1" s="337"/>
      <c r="I1" s="337"/>
      <c r="J1" s="337"/>
      <c r="K1" s="338"/>
    </row>
    <row r="2" spans="1:15" ht="18.75">
      <c r="A2" s="339" t="s">
        <v>14</v>
      </c>
      <c r="B2" s="340"/>
      <c r="C2" s="340"/>
      <c r="D2" s="340"/>
      <c r="E2" s="340"/>
      <c r="F2" s="340"/>
      <c r="G2" s="340"/>
      <c r="H2" s="340"/>
      <c r="I2" s="340"/>
      <c r="J2" s="340"/>
      <c r="K2" s="341"/>
    </row>
    <row r="3" spans="1:15" ht="15.75" customHeight="1">
      <c r="A3" s="293" t="s">
        <v>0</v>
      </c>
      <c r="B3" s="294" t="s">
        <v>7</v>
      </c>
      <c r="C3" s="294" t="s">
        <v>8</v>
      </c>
      <c r="D3" s="295" t="s">
        <v>9</v>
      </c>
      <c r="E3" s="295"/>
      <c r="F3" s="294" t="s">
        <v>10</v>
      </c>
      <c r="G3" s="295" t="s">
        <v>11</v>
      </c>
      <c r="H3" s="295"/>
      <c r="I3" s="295"/>
      <c r="J3" s="295"/>
      <c r="K3" s="296" t="s">
        <v>12</v>
      </c>
    </row>
    <row r="4" spans="1:15" ht="15" customHeight="1">
      <c r="A4" s="293"/>
      <c r="B4" s="294"/>
      <c r="C4" s="294"/>
      <c r="D4" s="295"/>
      <c r="E4" s="295"/>
      <c r="F4" s="294"/>
      <c r="G4" s="295"/>
      <c r="H4" s="295"/>
      <c r="I4" s="295"/>
      <c r="J4" s="295"/>
      <c r="K4" s="296"/>
      <c r="L4" s="3"/>
      <c r="N4" s="3"/>
    </row>
    <row r="5" spans="1:15" ht="15" customHeight="1">
      <c r="A5" s="293"/>
      <c r="B5" s="294"/>
      <c r="C5" s="294"/>
      <c r="D5" s="295"/>
      <c r="E5" s="295"/>
      <c r="F5" s="294"/>
      <c r="G5" s="17" t="s">
        <v>1</v>
      </c>
      <c r="H5" s="17" t="s">
        <v>2</v>
      </c>
      <c r="I5" s="17" t="s">
        <v>5</v>
      </c>
      <c r="J5" s="17" t="s">
        <v>4</v>
      </c>
      <c r="K5" s="296"/>
      <c r="L5" s="3"/>
      <c r="N5" s="3"/>
    </row>
    <row r="6" spans="1:15" ht="15.75">
      <c r="A6" s="11">
        <v>1</v>
      </c>
      <c r="B6" s="32" t="s">
        <v>16</v>
      </c>
      <c r="C6" s="18">
        <v>11898000</v>
      </c>
      <c r="D6" s="9">
        <v>1</v>
      </c>
      <c r="E6" s="9" t="s">
        <v>6</v>
      </c>
      <c r="F6" s="18">
        <f t="shared" ref="F6:F14" si="0">C6*D6</f>
        <v>11898000</v>
      </c>
      <c r="G6" s="18">
        <v>1179082</v>
      </c>
      <c r="H6" s="18">
        <v>160783</v>
      </c>
      <c r="I6" s="19"/>
      <c r="J6" s="19"/>
      <c r="K6" s="20">
        <f>F6-G6-H6</f>
        <v>10558135</v>
      </c>
      <c r="L6" s="5"/>
      <c r="N6" s="8"/>
      <c r="O6" s="7"/>
    </row>
    <row r="7" spans="1:15" ht="24.95" customHeight="1">
      <c r="A7" s="21">
        <v>2</v>
      </c>
      <c r="B7" s="33" t="s">
        <v>17</v>
      </c>
      <c r="C7" s="18">
        <v>14302000</v>
      </c>
      <c r="D7" s="9">
        <v>1</v>
      </c>
      <c r="E7" s="9" t="s">
        <v>6</v>
      </c>
      <c r="F7" s="18">
        <f t="shared" si="0"/>
        <v>14302000</v>
      </c>
      <c r="G7" s="18">
        <v>1417316</v>
      </c>
      <c r="H7" s="18">
        <v>193270</v>
      </c>
      <c r="I7" s="19"/>
      <c r="J7" s="18"/>
      <c r="K7" s="20">
        <f>F7-G7-H7</f>
        <v>12691414</v>
      </c>
      <c r="L7" s="2"/>
      <c r="N7" s="8"/>
      <c r="O7" s="7"/>
    </row>
    <row r="8" spans="1:15" ht="24.95" customHeight="1">
      <c r="A8" s="22">
        <v>3</v>
      </c>
      <c r="B8" s="33" t="s">
        <v>18</v>
      </c>
      <c r="C8" s="18">
        <v>3000000</v>
      </c>
      <c r="D8" s="9">
        <v>1</v>
      </c>
      <c r="E8" s="9" t="s">
        <v>6</v>
      </c>
      <c r="F8" s="18">
        <f t="shared" si="0"/>
        <v>3000000</v>
      </c>
      <c r="G8" s="18">
        <v>297298</v>
      </c>
      <c r="H8" s="18">
        <v>40540</v>
      </c>
      <c r="I8" s="19"/>
      <c r="J8" s="18"/>
      <c r="K8" s="20">
        <f>F8-G8-H8</f>
        <v>2662162</v>
      </c>
      <c r="N8" s="12"/>
    </row>
    <row r="9" spans="1:15" ht="24.95" customHeight="1">
      <c r="A9" s="22">
        <v>4</v>
      </c>
      <c r="B9" s="33" t="s">
        <v>24</v>
      </c>
      <c r="C9" s="18">
        <v>2000000</v>
      </c>
      <c r="D9" s="9">
        <v>1</v>
      </c>
      <c r="E9" s="9" t="s">
        <v>6</v>
      </c>
      <c r="F9" s="18">
        <f t="shared" si="0"/>
        <v>2000000</v>
      </c>
      <c r="G9" s="18">
        <v>198199</v>
      </c>
      <c r="H9" s="18">
        <v>27027</v>
      </c>
      <c r="I9" s="19"/>
      <c r="J9" s="18"/>
      <c r="K9" s="20">
        <f>F9-G9-H9</f>
        <v>1774774</v>
      </c>
    </row>
    <row r="10" spans="1:15" ht="24.95" customHeight="1">
      <c r="A10" s="22">
        <v>5</v>
      </c>
      <c r="B10" s="33" t="s">
        <v>19</v>
      </c>
      <c r="C10" s="18">
        <v>1750000</v>
      </c>
      <c r="D10" s="9">
        <v>1</v>
      </c>
      <c r="E10" s="9" t="s">
        <v>3</v>
      </c>
      <c r="F10" s="18">
        <f t="shared" si="0"/>
        <v>1750000</v>
      </c>
      <c r="G10" s="1"/>
      <c r="H10" s="19"/>
      <c r="I10" s="19"/>
      <c r="J10" s="18">
        <f t="shared" ref="J10:J12" si="1">F10*2%</f>
        <v>35000</v>
      </c>
      <c r="K10" s="20">
        <f t="shared" ref="K10:K12" si="2">F10-J10</f>
        <v>1715000</v>
      </c>
      <c r="L10" s="4"/>
    </row>
    <row r="11" spans="1:15" ht="24.95" customHeight="1">
      <c r="A11" s="23">
        <v>6</v>
      </c>
      <c r="B11" s="34" t="s">
        <v>20</v>
      </c>
      <c r="C11" s="18">
        <v>2000000</v>
      </c>
      <c r="D11" s="9">
        <v>1</v>
      </c>
      <c r="E11" s="9" t="s">
        <v>3</v>
      </c>
      <c r="F11" s="18">
        <f t="shared" si="0"/>
        <v>2000000</v>
      </c>
      <c r="G11" s="18"/>
      <c r="H11" s="19"/>
      <c r="I11" s="19"/>
      <c r="J11" s="18">
        <f t="shared" si="1"/>
        <v>40000</v>
      </c>
      <c r="K11" s="20">
        <f t="shared" si="2"/>
        <v>1960000</v>
      </c>
      <c r="L11" s="5"/>
    </row>
    <row r="12" spans="1:15" ht="24.95" customHeight="1">
      <c r="A12" s="22">
        <v>7</v>
      </c>
      <c r="B12" s="164" t="s">
        <v>21</v>
      </c>
      <c r="C12" s="18">
        <v>1750000</v>
      </c>
      <c r="D12" s="9">
        <v>1</v>
      </c>
      <c r="E12" s="9" t="s">
        <v>3</v>
      </c>
      <c r="F12" s="18">
        <f t="shared" si="0"/>
        <v>1750000</v>
      </c>
      <c r="G12" s="24"/>
      <c r="H12" s="19"/>
      <c r="I12" s="19"/>
      <c r="J12" s="18">
        <f t="shared" si="1"/>
        <v>35000</v>
      </c>
      <c r="K12" s="20">
        <f t="shared" si="2"/>
        <v>1715000</v>
      </c>
      <c r="L12" s="6"/>
    </row>
    <row r="13" spans="1:15" ht="24.95" customHeight="1">
      <c r="A13" s="22">
        <v>9</v>
      </c>
      <c r="B13" s="164" t="s">
        <v>22</v>
      </c>
      <c r="C13" s="18">
        <v>6251000</v>
      </c>
      <c r="D13" s="9">
        <v>1</v>
      </c>
      <c r="E13" s="9" t="s">
        <v>3</v>
      </c>
      <c r="F13" s="18">
        <f t="shared" si="0"/>
        <v>6251000</v>
      </c>
      <c r="G13" s="18">
        <v>619469</v>
      </c>
      <c r="H13" s="18">
        <v>84473</v>
      </c>
      <c r="I13" s="19"/>
      <c r="J13" s="18"/>
      <c r="K13" s="20">
        <f>F13-G13-H13</f>
        <v>5547058</v>
      </c>
      <c r="L13" s="2"/>
    </row>
    <row r="14" spans="1:15" ht="32.25" customHeight="1">
      <c r="A14" s="22">
        <v>11</v>
      </c>
      <c r="B14" s="165" t="s">
        <v>23</v>
      </c>
      <c r="C14" s="18">
        <v>15213000</v>
      </c>
      <c r="D14" s="9">
        <v>1</v>
      </c>
      <c r="E14" s="9" t="s">
        <v>6</v>
      </c>
      <c r="F14" s="18">
        <f t="shared" si="0"/>
        <v>15213000</v>
      </c>
      <c r="G14" s="18">
        <v>1507595</v>
      </c>
      <c r="H14" s="18">
        <v>205581</v>
      </c>
      <c r="I14" s="19"/>
      <c r="J14" s="18"/>
      <c r="K14" s="20">
        <f t="shared" ref="K14" si="3">F14-G14-H14</f>
        <v>13499824</v>
      </c>
      <c r="L14" s="2"/>
    </row>
    <row r="15" spans="1:15" ht="21.75" thickBot="1">
      <c r="A15" s="25"/>
      <c r="B15" s="26" t="s">
        <v>13</v>
      </c>
      <c r="C15" s="27"/>
      <c r="D15" s="27"/>
      <c r="E15" s="27"/>
      <c r="F15" s="28">
        <f>SUM(F6:F14)</f>
        <v>58164000</v>
      </c>
      <c r="G15" s="27">
        <f>SUM(G6:G14)</f>
        <v>5218959</v>
      </c>
      <c r="H15" s="27">
        <f>SUM(H6:H14)</f>
        <v>711674</v>
      </c>
      <c r="I15" s="27"/>
      <c r="J15" s="27">
        <f>SUM(J7:J14)</f>
        <v>110000</v>
      </c>
      <c r="K15" s="29">
        <f>SUM(K6:K14)</f>
        <v>52123367</v>
      </c>
      <c r="L15" s="2"/>
    </row>
    <row r="16" spans="1:15" ht="21">
      <c r="A16" s="13"/>
      <c r="B16" s="16"/>
      <c r="C16" s="14"/>
      <c r="D16" s="14"/>
      <c r="E16" s="14"/>
      <c r="F16" s="15"/>
      <c r="G16" s="14"/>
      <c r="H16" s="14"/>
      <c r="I16" s="14"/>
      <c r="J16" s="14"/>
      <c r="K16" s="10"/>
      <c r="L16" s="2"/>
    </row>
    <row r="18" spans="1:11" ht="15.75" thickBot="1"/>
    <row r="19" spans="1:11" ht="18.75">
      <c r="A19" s="342" t="s">
        <v>15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ht="18.75">
      <c r="A20" s="345" t="s">
        <v>25</v>
      </c>
      <c r="B20" s="346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>
      <c r="A21" s="293" t="s">
        <v>0</v>
      </c>
      <c r="B21" s="294" t="s">
        <v>7</v>
      </c>
      <c r="C21" s="294" t="s">
        <v>8</v>
      </c>
      <c r="D21" s="295" t="s">
        <v>9</v>
      </c>
      <c r="E21" s="295"/>
      <c r="F21" s="294" t="s">
        <v>10</v>
      </c>
      <c r="G21" s="295" t="s">
        <v>11</v>
      </c>
      <c r="H21" s="295"/>
      <c r="I21" s="295"/>
      <c r="J21" s="295"/>
      <c r="K21" s="296" t="s">
        <v>12</v>
      </c>
    </row>
    <row r="22" spans="1:11">
      <c r="A22" s="293"/>
      <c r="B22" s="294"/>
      <c r="C22" s="294"/>
      <c r="D22" s="295"/>
      <c r="E22" s="295"/>
      <c r="F22" s="294"/>
      <c r="G22" s="295"/>
      <c r="H22" s="295"/>
      <c r="I22" s="295"/>
      <c r="J22" s="295"/>
      <c r="K22" s="296"/>
    </row>
    <row r="23" spans="1:11" ht="15.75">
      <c r="A23" s="293"/>
      <c r="B23" s="294"/>
      <c r="C23" s="294"/>
      <c r="D23" s="295"/>
      <c r="E23" s="295"/>
      <c r="F23" s="294"/>
      <c r="G23" s="17" t="s">
        <v>1</v>
      </c>
      <c r="H23" s="17" t="s">
        <v>2</v>
      </c>
      <c r="I23" s="17" t="s">
        <v>5</v>
      </c>
      <c r="J23" s="17" t="s">
        <v>4</v>
      </c>
      <c r="K23" s="296"/>
    </row>
    <row r="24" spans="1:11" ht="23.25" customHeight="1">
      <c r="A24" s="41">
        <v>1</v>
      </c>
      <c r="B24" s="36" t="s">
        <v>28</v>
      </c>
      <c r="C24" s="42">
        <v>1275000</v>
      </c>
      <c r="D24" s="41">
        <v>1</v>
      </c>
      <c r="E24" s="43" t="s">
        <v>34</v>
      </c>
      <c r="F24" s="44">
        <f t="shared" ref="F24" si="4">C24</f>
        <v>1275000</v>
      </c>
      <c r="G24" s="41"/>
      <c r="H24" s="41"/>
      <c r="I24" s="41"/>
      <c r="J24" s="41"/>
      <c r="K24" s="41"/>
    </row>
    <row r="25" spans="1:11" ht="23.25" customHeight="1">
      <c r="A25" s="41">
        <v>2</v>
      </c>
      <c r="B25" s="36" t="s">
        <v>29</v>
      </c>
      <c r="C25" s="42">
        <v>4500000</v>
      </c>
      <c r="D25" s="41">
        <v>1</v>
      </c>
      <c r="E25" s="43" t="s">
        <v>35</v>
      </c>
      <c r="F25" s="44">
        <f t="shared" ref="F25:F29" si="5">D25*C25</f>
        <v>4500000</v>
      </c>
      <c r="G25" s="41"/>
      <c r="H25" s="41"/>
      <c r="I25" s="41"/>
      <c r="J25" s="41"/>
      <c r="K25" s="41"/>
    </row>
    <row r="26" spans="1:11" ht="23.25" customHeight="1">
      <c r="A26" s="41">
        <v>3</v>
      </c>
      <c r="B26" s="37" t="s">
        <v>30</v>
      </c>
      <c r="C26" s="42">
        <v>500000</v>
      </c>
      <c r="D26" s="41">
        <v>1</v>
      </c>
      <c r="E26" s="43" t="s">
        <v>36</v>
      </c>
      <c r="F26" s="44">
        <f t="shared" si="5"/>
        <v>500000</v>
      </c>
      <c r="G26" s="41"/>
      <c r="H26" s="41"/>
      <c r="I26" s="41"/>
      <c r="J26" s="41"/>
      <c r="K26" s="41"/>
    </row>
    <row r="27" spans="1:11" ht="23.25" customHeight="1">
      <c r="A27" s="41">
        <v>4</v>
      </c>
      <c r="B27" s="38" t="s">
        <v>31</v>
      </c>
      <c r="C27" s="42">
        <v>1000000</v>
      </c>
      <c r="D27" s="41">
        <v>1</v>
      </c>
      <c r="E27" s="43" t="s">
        <v>36</v>
      </c>
      <c r="F27" s="44">
        <f t="shared" si="5"/>
        <v>1000000</v>
      </c>
      <c r="G27" s="41"/>
      <c r="H27" s="41"/>
      <c r="I27" s="41"/>
      <c r="J27" s="41"/>
      <c r="K27" s="41"/>
    </row>
    <row r="28" spans="1:11" ht="23.25" customHeight="1">
      <c r="A28" s="41">
        <v>5</v>
      </c>
      <c r="B28" s="38" t="s">
        <v>32</v>
      </c>
      <c r="C28" s="42">
        <v>1000000</v>
      </c>
      <c r="D28" s="41">
        <v>1</v>
      </c>
      <c r="E28" s="43" t="s">
        <v>34</v>
      </c>
      <c r="F28" s="44">
        <f t="shared" si="5"/>
        <v>1000000</v>
      </c>
      <c r="G28" s="41"/>
      <c r="H28" s="41"/>
      <c r="I28" s="41"/>
      <c r="J28" s="41"/>
      <c r="K28" s="41"/>
    </row>
    <row r="29" spans="1:11" ht="23.25" customHeight="1">
      <c r="A29" s="41">
        <v>6</v>
      </c>
      <c r="B29" s="50" t="s">
        <v>38</v>
      </c>
      <c r="C29" s="51">
        <v>945000</v>
      </c>
      <c r="D29" s="49">
        <v>2</v>
      </c>
      <c r="E29" s="52" t="s">
        <v>37</v>
      </c>
      <c r="F29" s="53">
        <f t="shared" si="5"/>
        <v>1890000</v>
      </c>
      <c r="G29" s="49"/>
      <c r="H29" s="49"/>
      <c r="I29" s="49"/>
      <c r="J29" s="49"/>
      <c r="K29" s="49"/>
    </row>
    <row r="30" spans="1:11" ht="23.25" customHeight="1">
      <c r="A30" s="41">
        <v>7</v>
      </c>
      <c r="B30" s="45" t="s">
        <v>41</v>
      </c>
      <c r="C30" s="42">
        <v>4380000</v>
      </c>
      <c r="D30" s="41">
        <v>1</v>
      </c>
      <c r="E30" s="43" t="s">
        <v>36</v>
      </c>
      <c r="F30" s="44">
        <f t="shared" ref="F30:F37" si="6">D30*C30</f>
        <v>4380000</v>
      </c>
      <c r="G30" s="41"/>
      <c r="H30" s="41"/>
      <c r="I30" s="41"/>
      <c r="J30" s="41"/>
      <c r="K30" s="41"/>
    </row>
    <row r="31" spans="1:11" ht="23.25" customHeight="1">
      <c r="A31" s="41">
        <v>8</v>
      </c>
      <c r="B31" s="45" t="s">
        <v>42</v>
      </c>
      <c r="C31" s="42">
        <v>175000</v>
      </c>
      <c r="D31" s="41">
        <v>25</v>
      </c>
      <c r="E31" s="43" t="s">
        <v>40</v>
      </c>
      <c r="F31" s="44">
        <f t="shared" si="6"/>
        <v>4375000</v>
      </c>
      <c r="G31" s="41"/>
      <c r="H31" s="41"/>
      <c r="I31" s="41"/>
      <c r="J31" s="41"/>
      <c r="K31" s="41"/>
    </row>
    <row r="32" spans="1:11" ht="23.25" customHeight="1">
      <c r="A32" s="41">
        <v>9</v>
      </c>
      <c r="B32" s="45" t="s">
        <v>43</v>
      </c>
      <c r="C32" s="42">
        <v>18000000</v>
      </c>
      <c r="D32" s="41">
        <v>1</v>
      </c>
      <c r="E32" s="43" t="s">
        <v>36</v>
      </c>
      <c r="F32" s="44">
        <f t="shared" si="6"/>
        <v>18000000</v>
      </c>
      <c r="G32" s="41"/>
      <c r="H32" s="41"/>
      <c r="I32" s="41"/>
      <c r="J32" s="41"/>
      <c r="K32" s="41"/>
    </row>
    <row r="33" spans="1:11" ht="23.25" customHeight="1">
      <c r="A33" s="41">
        <v>10</v>
      </c>
      <c r="B33" s="45" t="s">
        <v>45</v>
      </c>
      <c r="C33" s="42">
        <v>6300000</v>
      </c>
      <c r="D33" s="41">
        <v>1</v>
      </c>
      <c r="E33" s="43" t="s">
        <v>40</v>
      </c>
      <c r="F33" s="44">
        <f t="shared" si="6"/>
        <v>6300000</v>
      </c>
      <c r="G33" s="41"/>
      <c r="H33" s="41"/>
      <c r="I33" s="41"/>
      <c r="J33" s="41"/>
      <c r="K33" s="41"/>
    </row>
    <row r="34" spans="1:11" ht="23.25" customHeight="1">
      <c r="A34" s="41">
        <v>11</v>
      </c>
      <c r="B34" s="45" t="s">
        <v>44</v>
      </c>
      <c r="C34" s="42">
        <v>4500000</v>
      </c>
      <c r="D34" s="41">
        <v>1</v>
      </c>
      <c r="E34" s="43" t="s">
        <v>40</v>
      </c>
      <c r="F34" s="44">
        <f t="shared" si="6"/>
        <v>4500000</v>
      </c>
      <c r="G34" s="41"/>
      <c r="H34" s="41"/>
      <c r="I34" s="41"/>
      <c r="J34" s="41"/>
      <c r="K34" s="41"/>
    </row>
    <row r="35" spans="1:11" ht="23.25" customHeight="1">
      <c r="A35" s="41">
        <v>12</v>
      </c>
      <c r="B35" s="45" t="s">
        <v>76</v>
      </c>
      <c r="C35" s="42">
        <v>2000000</v>
      </c>
      <c r="D35" s="41">
        <v>1</v>
      </c>
      <c r="E35" s="43" t="s">
        <v>34</v>
      </c>
      <c r="F35" s="44">
        <f t="shared" si="6"/>
        <v>2000000</v>
      </c>
      <c r="G35" s="41"/>
      <c r="H35" s="41"/>
      <c r="I35" s="41"/>
      <c r="J35" s="41"/>
      <c r="K35" s="41"/>
    </row>
    <row r="36" spans="1:11" ht="23.25" customHeight="1">
      <c r="A36" s="41">
        <v>13</v>
      </c>
      <c r="B36" s="45" t="s">
        <v>77</v>
      </c>
      <c r="C36" s="42">
        <v>500000</v>
      </c>
      <c r="D36" s="41">
        <v>5</v>
      </c>
      <c r="E36" s="43" t="s">
        <v>34</v>
      </c>
      <c r="F36" s="44">
        <f t="shared" si="6"/>
        <v>2500000</v>
      </c>
      <c r="G36" s="41"/>
      <c r="H36" s="41"/>
      <c r="I36" s="41"/>
      <c r="J36" s="41"/>
      <c r="K36" s="41"/>
    </row>
    <row r="37" spans="1:11" ht="23.25" customHeight="1">
      <c r="A37" s="41">
        <v>14</v>
      </c>
      <c r="B37" s="45" t="s">
        <v>78</v>
      </c>
      <c r="C37" s="42">
        <v>560000</v>
      </c>
      <c r="D37" s="41">
        <v>1</v>
      </c>
      <c r="E37" s="43" t="s">
        <v>40</v>
      </c>
      <c r="F37" s="44">
        <f t="shared" si="6"/>
        <v>560000</v>
      </c>
      <c r="G37" s="41"/>
      <c r="H37" s="41"/>
      <c r="I37" s="41"/>
      <c r="J37" s="41"/>
      <c r="K37" s="41"/>
    </row>
    <row r="38" spans="1:11" ht="23.25" customHeight="1">
      <c r="A38" s="41">
        <v>15</v>
      </c>
      <c r="B38" s="39" t="s">
        <v>75</v>
      </c>
      <c r="C38" s="42">
        <v>215000</v>
      </c>
      <c r="D38" s="41">
        <v>7</v>
      </c>
      <c r="E38" s="43" t="s">
        <v>58</v>
      </c>
      <c r="F38" s="47">
        <f t="shared" ref="F38:F41" si="7">D38*C38</f>
        <v>1505000</v>
      </c>
      <c r="G38" s="41"/>
      <c r="H38" s="41"/>
      <c r="I38" s="41"/>
      <c r="J38" s="41"/>
      <c r="K38" s="41"/>
    </row>
    <row r="39" spans="1:11" ht="23.25" customHeight="1">
      <c r="A39" s="41">
        <v>16</v>
      </c>
      <c r="B39" s="39" t="s">
        <v>71</v>
      </c>
      <c r="C39" s="42">
        <v>500000</v>
      </c>
      <c r="D39" s="41">
        <v>3</v>
      </c>
      <c r="E39" s="43" t="s">
        <v>34</v>
      </c>
      <c r="F39" s="47">
        <f t="shared" si="7"/>
        <v>1500000</v>
      </c>
      <c r="G39" s="41"/>
      <c r="H39" s="41"/>
      <c r="I39" s="41"/>
      <c r="J39" s="41"/>
      <c r="K39" s="41"/>
    </row>
    <row r="40" spans="1:11" ht="23.25" customHeight="1">
      <c r="A40" s="41">
        <v>17</v>
      </c>
      <c r="B40" s="39" t="s">
        <v>72</v>
      </c>
      <c r="C40" s="42">
        <v>4000000</v>
      </c>
      <c r="D40" s="41">
        <v>1</v>
      </c>
      <c r="E40" s="43" t="s">
        <v>34</v>
      </c>
      <c r="F40" s="47">
        <f t="shared" si="7"/>
        <v>4000000</v>
      </c>
      <c r="G40" s="41"/>
      <c r="H40" s="41"/>
      <c r="I40" s="41"/>
      <c r="J40" s="41"/>
      <c r="K40" s="41"/>
    </row>
    <row r="41" spans="1:11" ht="23.25" customHeight="1">
      <c r="A41" s="41">
        <v>18</v>
      </c>
      <c r="B41" s="39" t="s">
        <v>79</v>
      </c>
      <c r="C41" s="42">
        <v>745000</v>
      </c>
      <c r="D41" s="41">
        <v>1</v>
      </c>
      <c r="E41" s="43" t="s">
        <v>34</v>
      </c>
      <c r="F41" s="47">
        <f t="shared" si="7"/>
        <v>745000</v>
      </c>
      <c r="G41" s="41"/>
      <c r="H41" s="41"/>
      <c r="I41" s="41"/>
      <c r="J41" s="41"/>
      <c r="K41" s="41"/>
    </row>
    <row r="42" spans="1:11" ht="24.75" customHeight="1">
      <c r="A42" s="41">
        <v>19</v>
      </c>
      <c r="B42" s="45" t="s">
        <v>48</v>
      </c>
      <c r="C42" s="42">
        <v>1500000</v>
      </c>
      <c r="D42" s="41">
        <v>1</v>
      </c>
      <c r="E42" s="43" t="s">
        <v>34</v>
      </c>
      <c r="F42" s="44">
        <f t="shared" ref="F42:F50" si="8">D42*C42</f>
        <v>1500000</v>
      </c>
      <c r="G42" s="30"/>
      <c r="H42" s="30"/>
      <c r="I42" s="30"/>
      <c r="J42" s="30"/>
      <c r="K42" s="30"/>
    </row>
    <row r="43" spans="1:11" ht="24.75" customHeight="1">
      <c r="A43" s="41">
        <v>20</v>
      </c>
      <c r="B43" s="45" t="s">
        <v>49</v>
      </c>
      <c r="C43" s="42">
        <v>490000</v>
      </c>
      <c r="D43" s="41">
        <v>2</v>
      </c>
      <c r="E43" s="43" t="s">
        <v>34</v>
      </c>
      <c r="F43" s="44">
        <f t="shared" si="8"/>
        <v>980000</v>
      </c>
      <c r="G43" s="30"/>
      <c r="H43" s="30"/>
      <c r="I43" s="30"/>
      <c r="J43" s="30"/>
      <c r="K43" s="30"/>
    </row>
    <row r="44" spans="1:11" ht="24.75" customHeight="1">
      <c r="A44" s="41">
        <v>21</v>
      </c>
      <c r="B44" s="45" t="s">
        <v>50</v>
      </c>
      <c r="C44" s="42">
        <v>175000</v>
      </c>
      <c r="D44" s="41">
        <v>58</v>
      </c>
      <c r="E44" s="43" t="s">
        <v>34</v>
      </c>
      <c r="F44" s="44">
        <f t="shared" si="8"/>
        <v>10150000</v>
      </c>
      <c r="G44" s="30"/>
      <c r="H44" s="30"/>
      <c r="I44" s="30"/>
      <c r="J44" s="30"/>
      <c r="K44" s="30"/>
    </row>
    <row r="45" spans="1:11" ht="24.75" customHeight="1">
      <c r="A45" s="41">
        <v>22</v>
      </c>
      <c r="B45" s="45" t="s">
        <v>51</v>
      </c>
      <c r="C45" s="42">
        <v>4326000</v>
      </c>
      <c r="D45" s="41">
        <v>1</v>
      </c>
      <c r="E45" s="43" t="s">
        <v>34</v>
      </c>
      <c r="F45" s="44">
        <f t="shared" si="8"/>
        <v>4326000</v>
      </c>
      <c r="G45" s="30"/>
      <c r="H45" s="30"/>
      <c r="I45" s="30"/>
      <c r="J45" s="30"/>
      <c r="K45" s="30"/>
    </row>
    <row r="46" spans="1:11" ht="24.75" customHeight="1">
      <c r="A46" s="41">
        <v>23</v>
      </c>
      <c r="B46" s="45" t="s">
        <v>52</v>
      </c>
      <c r="C46" s="42">
        <v>1000000</v>
      </c>
      <c r="D46" s="41">
        <v>1</v>
      </c>
      <c r="E46" s="43" t="s">
        <v>34</v>
      </c>
      <c r="F46" s="44">
        <f t="shared" si="8"/>
        <v>1000000</v>
      </c>
      <c r="G46" s="30"/>
      <c r="H46" s="30"/>
      <c r="I46" s="30"/>
      <c r="J46" s="30"/>
      <c r="K46" s="30"/>
    </row>
    <row r="47" spans="1:11" ht="24.75" customHeight="1">
      <c r="A47" s="41">
        <v>24</v>
      </c>
      <c r="B47" s="45" t="s">
        <v>53</v>
      </c>
      <c r="C47" s="42">
        <v>775000</v>
      </c>
      <c r="D47" s="41">
        <v>8</v>
      </c>
      <c r="E47" s="43" t="s">
        <v>34</v>
      </c>
      <c r="F47" s="44">
        <f t="shared" si="8"/>
        <v>6200000</v>
      </c>
      <c r="G47" s="30"/>
      <c r="H47" s="30"/>
      <c r="I47" s="30"/>
      <c r="J47" s="30"/>
      <c r="K47" s="30"/>
    </row>
    <row r="48" spans="1:11" ht="24.75" customHeight="1">
      <c r="A48" s="41">
        <v>25</v>
      </c>
      <c r="B48" s="45" t="s">
        <v>55</v>
      </c>
      <c r="C48" s="42">
        <v>800000</v>
      </c>
      <c r="D48" s="41">
        <v>2</v>
      </c>
      <c r="E48" s="43" t="s">
        <v>34</v>
      </c>
      <c r="F48" s="44">
        <f t="shared" si="8"/>
        <v>1600000</v>
      </c>
      <c r="G48" s="30"/>
      <c r="H48" s="30"/>
      <c r="I48" s="30"/>
      <c r="J48" s="30"/>
      <c r="K48" s="30"/>
    </row>
    <row r="49" spans="1:11" ht="24.75" customHeight="1">
      <c r="A49" s="41">
        <v>26</v>
      </c>
      <c r="B49" s="45" t="s">
        <v>56</v>
      </c>
      <c r="C49" s="42">
        <v>1225000</v>
      </c>
      <c r="D49" s="41">
        <v>1</v>
      </c>
      <c r="E49" s="43" t="s">
        <v>34</v>
      </c>
      <c r="F49" s="44">
        <f t="shared" si="8"/>
        <v>1225000</v>
      </c>
      <c r="G49" s="30"/>
      <c r="H49" s="30"/>
      <c r="I49" s="30"/>
      <c r="J49" s="30"/>
      <c r="K49" s="30"/>
    </row>
    <row r="50" spans="1:11" ht="24.75" customHeight="1">
      <c r="A50" s="41">
        <v>27</v>
      </c>
      <c r="B50" s="55" t="s">
        <v>57</v>
      </c>
      <c r="C50" s="56">
        <v>700000</v>
      </c>
      <c r="D50" s="49">
        <v>8</v>
      </c>
      <c r="E50" s="52" t="s">
        <v>34</v>
      </c>
      <c r="F50" s="53">
        <f t="shared" si="8"/>
        <v>5600000</v>
      </c>
      <c r="G50" s="54"/>
      <c r="H50" s="54"/>
      <c r="I50" s="54"/>
      <c r="J50" s="54"/>
      <c r="K50" s="54"/>
    </row>
    <row r="51" spans="1:11" ht="24.75" customHeight="1">
      <c r="A51" s="41">
        <v>28</v>
      </c>
      <c r="B51" s="45" t="s">
        <v>61</v>
      </c>
      <c r="C51" s="46">
        <v>1880000</v>
      </c>
      <c r="D51" s="41">
        <v>1</v>
      </c>
      <c r="E51" s="43" t="s">
        <v>34</v>
      </c>
      <c r="F51" s="48">
        <f t="shared" ref="F51:F56" si="9">D51*C51</f>
        <v>1880000</v>
      </c>
      <c r="G51" s="30"/>
      <c r="H51" s="30"/>
      <c r="I51" s="30"/>
      <c r="J51" s="30"/>
      <c r="K51" s="30"/>
    </row>
    <row r="52" spans="1:11" ht="24.75" customHeight="1">
      <c r="A52" s="41">
        <v>29</v>
      </c>
      <c r="B52" s="45" t="s">
        <v>62</v>
      </c>
      <c r="C52" s="46">
        <v>1000000</v>
      </c>
      <c r="D52" s="41">
        <v>1</v>
      </c>
      <c r="E52" s="43" t="s">
        <v>34</v>
      </c>
      <c r="F52" s="48">
        <f t="shared" si="9"/>
        <v>1000000</v>
      </c>
      <c r="G52" s="30"/>
      <c r="H52" s="30"/>
      <c r="I52" s="30"/>
      <c r="J52" s="30"/>
      <c r="K52" s="30"/>
    </row>
    <row r="53" spans="1:11" ht="24.75" customHeight="1">
      <c r="A53" s="41">
        <v>30</v>
      </c>
      <c r="B53" s="45" t="s">
        <v>63</v>
      </c>
      <c r="C53" s="46">
        <v>800000</v>
      </c>
      <c r="D53" s="41">
        <v>3</v>
      </c>
      <c r="E53" s="43" t="s">
        <v>34</v>
      </c>
      <c r="F53" s="48">
        <f t="shared" si="9"/>
        <v>2400000</v>
      </c>
      <c r="G53" s="30"/>
      <c r="H53" s="30"/>
      <c r="I53" s="30"/>
      <c r="J53" s="30"/>
      <c r="K53" s="30"/>
    </row>
    <row r="54" spans="1:11" ht="24.75" customHeight="1">
      <c r="A54" s="41">
        <v>31</v>
      </c>
      <c r="B54" s="45" t="s">
        <v>64</v>
      </c>
      <c r="C54" s="46">
        <v>1500000</v>
      </c>
      <c r="D54" s="41">
        <v>1</v>
      </c>
      <c r="E54" s="43" t="s">
        <v>34</v>
      </c>
      <c r="F54" s="48">
        <f t="shared" si="9"/>
        <v>1500000</v>
      </c>
      <c r="G54" s="30"/>
      <c r="H54" s="30"/>
      <c r="I54" s="30"/>
      <c r="J54" s="30"/>
      <c r="K54" s="30"/>
    </row>
    <row r="55" spans="1:11" ht="24.75" customHeight="1">
      <c r="A55" s="41">
        <v>32</v>
      </c>
      <c r="B55" s="45" t="s">
        <v>65</v>
      </c>
      <c r="C55" s="46">
        <v>500000</v>
      </c>
      <c r="D55" s="41">
        <v>2</v>
      </c>
      <c r="E55" s="43" t="s">
        <v>34</v>
      </c>
      <c r="F55" s="48">
        <f t="shared" si="9"/>
        <v>1000000</v>
      </c>
      <c r="G55" s="30"/>
      <c r="H55" s="30"/>
      <c r="I55" s="30"/>
      <c r="J55" s="30"/>
      <c r="K55" s="30"/>
    </row>
    <row r="56" spans="1:11" ht="24.75" customHeight="1" thickBot="1">
      <c r="A56" s="49">
        <v>33</v>
      </c>
      <c r="B56" s="55" t="s">
        <v>66</v>
      </c>
      <c r="C56" s="56">
        <v>700000</v>
      </c>
      <c r="D56" s="49">
        <v>7</v>
      </c>
      <c r="E56" s="52" t="s">
        <v>34</v>
      </c>
      <c r="F56" s="142">
        <f t="shared" si="9"/>
        <v>4900000</v>
      </c>
      <c r="G56" s="54"/>
      <c r="H56" s="54"/>
      <c r="I56" s="54"/>
      <c r="J56" s="54"/>
      <c r="K56" s="54"/>
    </row>
    <row r="57" spans="1:11" ht="23.25" customHeight="1" thickBot="1">
      <c r="A57" s="143"/>
      <c r="B57" s="146" t="s">
        <v>492</v>
      </c>
      <c r="C57" s="147">
        <f>SUM(C24:C56)</f>
        <v>68466000</v>
      </c>
      <c r="D57" s="148"/>
      <c r="E57" s="148"/>
      <c r="F57" s="147">
        <f>SUM(F24:F56)</f>
        <v>105791000</v>
      </c>
      <c r="G57" s="144"/>
      <c r="H57" s="144"/>
      <c r="I57" s="144"/>
      <c r="J57" s="144"/>
      <c r="K57" s="145"/>
    </row>
    <row r="58" spans="1:11" ht="23.25" customHeight="1">
      <c r="B58" s="124"/>
      <c r="C58" s="198"/>
      <c r="D58" s="123"/>
      <c r="E58" s="123"/>
      <c r="F58" s="198"/>
    </row>
    <row r="59" spans="1:11" ht="23.25" customHeight="1">
      <c r="B59" s="124"/>
      <c r="C59" s="198"/>
      <c r="D59" s="123"/>
      <c r="E59" s="123"/>
      <c r="F59" s="198"/>
    </row>
    <row r="60" spans="1:11" ht="23.25" customHeight="1">
      <c r="B60" s="124"/>
      <c r="C60" s="198"/>
      <c r="D60" s="123"/>
      <c r="E60" s="123"/>
      <c r="F60" s="198"/>
    </row>
    <row r="61" spans="1:11" ht="23.25" customHeight="1">
      <c r="B61" s="124"/>
      <c r="C61" s="198"/>
      <c r="D61" s="123"/>
      <c r="E61" s="123"/>
      <c r="F61" s="198"/>
    </row>
    <row r="62" spans="1:11" ht="23.25" customHeight="1">
      <c r="B62" s="124"/>
      <c r="C62" s="198"/>
      <c r="D62" s="123"/>
      <c r="E62" s="123"/>
      <c r="F62" s="198"/>
    </row>
    <row r="63" spans="1:11" ht="23.25" customHeight="1">
      <c r="B63" s="124"/>
      <c r="C63" s="198"/>
      <c r="D63" s="123"/>
      <c r="E63" s="123"/>
      <c r="F63" s="198"/>
    </row>
    <row r="64" spans="1:11" ht="23.25" customHeight="1">
      <c r="B64" s="124"/>
      <c r="C64" s="198"/>
      <c r="D64" s="123"/>
      <c r="E64" s="123"/>
      <c r="F64" s="198"/>
    </row>
    <row r="65" spans="1:11" ht="23.25" customHeight="1">
      <c r="B65" s="124"/>
      <c r="C65" s="198"/>
      <c r="D65" s="123"/>
      <c r="E65" s="123"/>
      <c r="F65" s="198"/>
    </row>
    <row r="66" spans="1:11" ht="23.25" customHeight="1">
      <c r="B66" s="124"/>
      <c r="C66" s="198"/>
      <c r="D66" s="123"/>
      <c r="E66" s="123"/>
      <c r="F66" s="198"/>
    </row>
    <row r="67" spans="1:11" ht="23.25" customHeight="1">
      <c r="B67" s="124"/>
      <c r="C67" s="198"/>
      <c r="D67" s="123"/>
      <c r="E67" s="123"/>
      <c r="F67" s="198"/>
    </row>
    <row r="68" spans="1:11" ht="23.25" customHeight="1">
      <c r="B68" s="124"/>
      <c r="C68" s="198"/>
      <c r="D68" s="123"/>
      <c r="E68" s="123"/>
      <c r="F68" s="198"/>
    </row>
    <row r="70" spans="1:11" ht="15.75" thickBot="1"/>
    <row r="71" spans="1:11" ht="18.75">
      <c r="A71" s="317" t="s">
        <v>15</v>
      </c>
      <c r="B71" s="318"/>
      <c r="C71" s="318"/>
      <c r="D71" s="318"/>
      <c r="E71" s="318"/>
      <c r="F71" s="318"/>
      <c r="G71" s="318"/>
      <c r="H71" s="318"/>
      <c r="I71" s="318"/>
      <c r="J71" s="318"/>
      <c r="K71" s="319"/>
    </row>
    <row r="72" spans="1:11" ht="18.75">
      <c r="A72" s="335" t="s">
        <v>269</v>
      </c>
      <c r="B72" s="335"/>
      <c r="C72" s="335"/>
      <c r="D72" s="335"/>
      <c r="E72" s="335"/>
      <c r="F72" s="335"/>
      <c r="G72" s="335"/>
      <c r="H72" s="335"/>
      <c r="I72" s="335"/>
      <c r="J72" s="335"/>
      <c r="K72" s="335"/>
    </row>
    <row r="73" spans="1:11" ht="18.75">
      <c r="A73" s="323" t="s">
        <v>496</v>
      </c>
      <c r="B73" s="324"/>
      <c r="C73" s="324"/>
      <c r="D73" s="324"/>
      <c r="E73" s="324"/>
      <c r="F73" s="324"/>
      <c r="G73" s="324"/>
      <c r="H73" s="324"/>
      <c r="I73" s="324"/>
      <c r="J73" s="324"/>
      <c r="K73" s="325"/>
    </row>
    <row r="74" spans="1:11" ht="12" customHeight="1">
      <c r="A74" s="293" t="s">
        <v>0</v>
      </c>
      <c r="B74" s="294" t="s">
        <v>7</v>
      </c>
      <c r="C74" s="294" t="s">
        <v>8</v>
      </c>
      <c r="D74" s="295" t="s">
        <v>9</v>
      </c>
      <c r="E74" s="295"/>
      <c r="F74" s="294" t="s">
        <v>10</v>
      </c>
      <c r="G74" s="295" t="s">
        <v>11</v>
      </c>
      <c r="H74" s="295"/>
      <c r="I74" s="295"/>
      <c r="J74" s="295"/>
      <c r="K74" s="296" t="s">
        <v>12</v>
      </c>
    </row>
    <row r="75" spans="1:11" ht="12" customHeight="1">
      <c r="A75" s="293"/>
      <c r="B75" s="294"/>
      <c r="C75" s="294"/>
      <c r="D75" s="295"/>
      <c r="E75" s="295"/>
      <c r="F75" s="294"/>
      <c r="G75" s="295"/>
      <c r="H75" s="295"/>
      <c r="I75" s="295"/>
      <c r="J75" s="295"/>
      <c r="K75" s="296"/>
    </row>
    <row r="76" spans="1:11" ht="12" customHeight="1">
      <c r="A76" s="293"/>
      <c r="B76" s="294"/>
      <c r="C76" s="294"/>
      <c r="D76" s="295"/>
      <c r="E76" s="295"/>
      <c r="F76" s="294"/>
      <c r="G76" s="17" t="s">
        <v>1</v>
      </c>
      <c r="H76" s="17" t="s">
        <v>2</v>
      </c>
      <c r="I76" s="17" t="s">
        <v>5</v>
      </c>
      <c r="J76" s="17" t="s">
        <v>4</v>
      </c>
      <c r="K76" s="296"/>
    </row>
    <row r="77" spans="1:11" ht="29.25" customHeight="1">
      <c r="A77" s="41">
        <v>1</v>
      </c>
      <c r="B77" s="117" t="s">
        <v>270</v>
      </c>
      <c r="C77" s="118">
        <v>27000000</v>
      </c>
      <c r="D77" s="41">
        <v>1</v>
      </c>
      <c r="E77" s="116" t="s">
        <v>277</v>
      </c>
      <c r="F77" s="44">
        <f>C77*D77</f>
        <v>27000000</v>
      </c>
      <c r="G77" s="46">
        <v>2675676</v>
      </c>
      <c r="H77" s="46">
        <v>364864</v>
      </c>
      <c r="I77" s="30"/>
      <c r="J77" s="30"/>
      <c r="K77" s="168">
        <f>F77-G77-H77</f>
        <v>23959460</v>
      </c>
    </row>
    <row r="78" spans="1:11" ht="29.25" customHeight="1">
      <c r="A78" s="41">
        <v>2</v>
      </c>
      <c r="B78" s="117" t="s">
        <v>271</v>
      </c>
      <c r="C78" s="118">
        <v>400000</v>
      </c>
      <c r="D78" s="41">
        <v>4</v>
      </c>
      <c r="E78" s="116" t="s">
        <v>278</v>
      </c>
      <c r="F78" s="44">
        <f t="shared" ref="F78:F88" si="10">C78*D78</f>
        <v>1600000</v>
      </c>
      <c r="G78" s="46"/>
      <c r="H78" s="46"/>
      <c r="I78" s="30"/>
      <c r="J78" s="30"/>
      <c r="K78" s="168"/>
    </row>
    <row r="79" spans="1:11" ht="29.25" customHeight="1">
      <c r="A79" s="41">
        <v>3</v>
      </c>
      <c r="B79" s="117" t="s">
        <v>272</v>
      </c>
      <c r="C79" s="118">
        <v>2000000</v>
      </c>
      <c r="D79" s="41">
        <v>1</v>
      </c>
      <c r="E79" s="116" t="s">
        <v>277</v>
      </c>
      <c r="F79" s="44">
        <f t="shared" si="10"/>
        <v>2000000</v>
      </c>
      <c r="G79" s="46"/>
      <c r="H79" s="46"/>
      <c r="I79" s="30"/>
      <c r="J79" s="30"/>
      <c r="K79" s="168"/>
    </row>
    <row r="80" spans="1:11" ht="29.25" customHeight="1">
      <c r="A80" s="41">
        <v>4</v>
      </c>
      <c r="B80" s="117" t="s">
        <v>273</v>
      </c>
      <c r="C80" s="118">
        <v>2000000</v>
      </c>
      <c r="D80" s="41">
        <v>1</v>
      </c>
      <c r="E80" s="116" t="s">
        <v>277</v>
      </c>
      <c r="F80" s="44">
        <f t="shared" si="10"/>
        <v>2000000</v>
      </c>
      <c r="G80" s="46"/>
      <c r="H80" s="46"/>
      <c r="I80" s="30"/>
      <c r="J80" s="30"/>
      <c r="K80" s="168"/>
    </row>
    <row r="81" spans="1:11" ht="29.25" customHeight="1">
      <c r="A81" s="41">
        <v>5</v>
      </c>
      <c r="B81" s="117" t="s">
        <v>274</v>
      </c>
      <c r="C81" s="118">
        <v>2900000</v>
      </c>
      <c r="D81" s="41">
        <v>1</v>
      </c>
      <c r="E81" s="116" t="s">
        <v>278</v>
      </c>
      <c r="F81" s="44">
        <f t="shared" si="10"/>
        <v>2900000</v>
      </c>
      <c r="G81" s="46">
        <v>287388</v>
      </c>
      <c r="H81" s="46">
        <v>39189</v>
      </c>
      <c r="I81" s="30"/>
      <c r="J81" s="30"/>
      <c r="K81" s="168">
        <f t="shared" ref="K81:K88" si="11">F81-G81-H81</f>
        <v>2573423</v>
      </c>
    </row>
    <row r="82" spans="1:11" ht="29.25" customHeight="1">
      <c r="A82" s="41">
        <v>6</v>
      </c>
      <c r="B82" s="117" t="s">
        <v>275</v>
      </c>
      <c r="C82" s="118">
        <v>700000</v>
      </c>
      <c r="D82" s="41">
        <v>5</v>
      </c>
      <c r="E82" s="116" t="s">
        <v>279</v>
      </c>
      <c r="F82" s="44">
        <f t="shared" si="10"/>
        <v>3500000</v>
      </c>
      <c r="G82" s="46">
        <v>346847</v>
      </c>
      <c r="H82" s="46">
        <v>47297</v>
      </c>
      <c r="I82" s="30"/>
      <c r="J82" s="30"/>
      <c r="K82" s="168">
        <f t="shared" si="11"/>
        <v>3105856</v>
      </c>
    </row>
    <row r="83" spans="1:11" ht="29.25" customHeight="1">
      <c r="A83" s="41">
        <v>7</v>
      </c>
      <c r="B83" s="117" t="s">
        <v>276</v>
      </c>
      <c r="C83" s="118">
        <v>2125000</v>
      </c>
      <c r="D83" s="41">
        <v>2</v>
      </c>
      <c r="E83" s="116" t="s">
        <v>277</v>
      </c>
      <c r="F83" s="44">
        <f t="shared" si="10"/>
        <v>4250000</v>
      </c>
      <c r="G83" s="46">
        <v>671172</v>
      </c>
      <c r="H83" s="46">
        <v>57432</v>
      </c>
      <c r="I83" s="30"/>
      <c r="J83" s="30"/>
      <c r="K83" s="168">
        <f>F83-G83-H83</f>
        <v>3521396</v>
      </c>
    </row>
    <row r="84" spans="1:11" ht="29.25" customHeight="1">
      <c r="A84" s="184"/>
      <c r="B84" s="182" t="s">
        <v>245</v>
      </c>
      <c r="C84" s="190">
        <f>SUM(C77:C83)</f>
        <v>37125000</v>
      </c>
      <c r="D84" s="184"/>
      <c r="E84" s="182"/>
      <c r="F84" s="189">
        <f>SUM(F77:F83)</f>
        <v>43250000</v>
      </c>
      <c r="G84" s="189">
        <f>SUM(G77:G83)</f>
        <v>3981083</v>
      </c>
      <c r="H84" s="189">
        <f>SUM(H77:H83)</f>
        <v>508782</v>
      </c>
      <c r="I84" s="189">
        <f t="shared" ref="I84:K84" si="12">SUM(I77:I83)</f>
        <v>0</v>
      </c>
      <c r="J84" s="189">
        <f t="shared" si="12"/>
        <v>0</v>
      </c>
      <c r="K84" s="189">
        <f t="shared" si="12"/>
        <v>33160135</v>
      </c>
    </row>
    <row r="85" spans="1:11" ht="29.25" customHeight="1">
      <c r="A85" s="41">
        <v>8</v>
      </c>
      <c r="B85" s="120" t="s">
        <v>286</v>
      </c>
      <c r="C85" s="121">
        <v>175000</v>
      </c>
      <c r="D85" s="41">
        <v>24</v>
      </c>
      <c r="E85" s="122" t="s">
        <v>289</v>
      </c>
      <c r="F85" s="46">
        <f t="shared" si="10"/>
        <v>4200000</v>
      </c>
      <c r="G85" s="46">
        <v>416217</v>
      </c>
      <c r="H85" s="46">
        <v>56756</v>
      </c>
      <c r="I85" s="30"/>
      <c r="J85" s="30"/>
      <c r="K85" s="168">
        <f t="shared" si="11"/>
        <v>3727027</v>
      </c>
    </row>
    <row r="86" spans="1:11" ht="29.25" customHeight="1">
      <c r="A86" s="41">
        <v>9</v>
      </c>
      <c r="B86" s="120" t="s">
        <v>287</v>
      </c>
      <c r="C86" s="121">
        <v>1050000</v>
      </c>
      <c r="D86" s="41">
        <v>1</v>
      </c>
      <c r="E86" s="122" t="s">
        <v>277</v>
      </c>
      <c r="F86" s="46">
        <f t="shared" si="10"/>
        <v>1050000</v>
      </c>
      <c r="G86" s="46"/>
      <c r="H86" s="46"/>
      <c r="I86" s="30"/>
      <c r="J86" s="30"/>
      <c r="K86" s="168"/>
    </row>
    <row r="87" spans="1:11" ht="29.25" customHeight="1">
      <c r="A87" s="41">
        <v>10</v>
      </c>
      <c r="B87" s="120" t="s">
        <v>288</v>
      </c>
      <c r="C87" s="121">
        <v>966600</v>
      </c>
      <c r="D87" s="41">
        <v>5</v>
      </c>
      <c r="E87" s="122" t="s">
        <v>277</v>
      </c>
      <c r="F87" s="46">
        <f t="shared" si="10"/>
        <v>4833000</v>
      </c>
      <c r="G87" s="46">
        <v>478946</v>
      </c>
      <c r="H87" s="46">
        <v>65310</v>
      </c>
      <c r="I87" s="30"/>
      <c r="J87" s="30"/>
      <c r="K87" s="168">
        <f t="shared" si="11"/>
        <v>4288744</v>
      </c>
    </row>
    <row r="88" spans="1:11" ht="28.5" customHeight="1">
      <c r="A88" s="49">
        <v>11</v>
      </c>
      <c r="B88" s="149" t="s">
        <v>290</v>
      </c>
      <c r="C88" s="150">
        <v>4259000</v>
      </c>
      <c r="D88" s="49">
        <v>1</v>
      </c>
      <c r="E88" s="151" t="s">
        <v>277</v>
      </c>
      <c r="F88" s="56">
        <f t="shared" si="10"/>
        <v>4259000</v>
      </c>
      <c r="G88" s="56">
        <v>422064</v>
      </c>
      <c r="H88" s="56">
        <v>57554</v>
      </c>
      <c r="I88" s="54"/>
      <c r="J88" s="54"/>
      <c r="K88" s="168">
        <f t="shared" si="11"/>
        <v>3779382</v>
      </c>
    </row>
    <row r="89" spans="1:11" ht="28.5" customHeight="1">
      <c r="A89" s="184"/>
      <c r="B89" s="182" t="s">
        <v>245</v>
      </c>
      <c r="C89" s="191">
        <f>SUM(C85:C88)</f>
        <v>6450600</v>
      </c>
      <c r="D89" s="184"/>
      <c r="E89" s="182"/>
      <c r="F89" s="185">
        <f>SUM(F85:F88)</f>
        <v>14342000</v>
      </c>
      <c r="G89" s="185">
        <f>SUM(G85:G88)</f>
        <v>1317227</v>
      </c>
      <c r="H89" s="185">
        <f>SUM(H85:H88)</f>
        <v>179620</v>
      </c>
      <c r="I89" s="185">
        <f t="shared" ref="I89:K89" si="13">SUM(I85:I88)</f>
        <v>0</v>
      </c>
      <c r="J89" s="185">
        <f t="shared" si="13"/>
        <v>0</v>
      </c>
      <c r="K89" s="185">
        <f t="shared" si="13"/>
        <v>11795153</v>
      </c>
    </row>
    <row r="92" spans="1:11" ht="29.25" customHeight="1">
      <c r="A92" s="123"/>
      <c r="B92" s="131"/>
      <c r="C92" s="125"/>
      <c r="D92" s="123"/>
      <c r="E92" s="124"/>
      <c r="F92" s="125"/>
    </row>
    <row r="93" spans="1:11" ht="29.25" customHeight="1" thickBot="1">
      <c r="A93" s="123"/>
      <c r="B93" s="131"/>
      <c r="C93" s="125"/>
      <c r="D93" s="123"/>
      <c r="E93" s="124"/>
      <c r="F93" s="125"/>
    </row>
    <row r="94" spans="1:11" s="126" customFormat="1" ht="15.75" customHeight="1">
      <c r="A94" s="310" t="s">
        <v>401</v>
      </c>
      <c r="B94" s="311"/>
      <c r="C94" s="311"/>
      <c r="D94" s="311"/>
      <c r="E94" s="311"/>
      <c r="F94" s="311"/>
      <c r="G94" s="311"/>
      <c r="H94" s="311"/>
      <c r="I94" s="311"/>
      <c r="J94" s="311"/>
      <c r="K94" s="312"/>
    </row>
    <row r="95" spans="1:11" s="126" customFormat="1" ht="15.75" customHeight="1">
      <c r="A95" s="326" t="s">
        <v>269</v>
      </c>
      <c r="B95" s="327"/>
      <c r="C95" s="327"/>
      <c r="D95" s="327"/>
      <c r="E95" s="327"/>
      <c r="F95" s="327"/>
      <c r="G95" s="327"/>
      <c r="H95" s="327"/>
      <c r="I95" s="327"/>
      <c r="J95" s="327"/>
      <c r="K95" s="328"/>
    </row>
    <row r="96" spans="1:11" s="126" customFormat="1" ht="15.75" customHeight="1">
      <c r="A96" s="314" t="s">
        <v>508</v>
      </c>
      <c r="B96" s="315"/>
      <c r="C96" s="315"/>
      <c r="D96" s="315"/>
      <c r="E96" s="315"/>
      <c r="F96" s="315"/>
      <c r="G96" s="315"/>
      <c r="H96" s="315"/>
      <c r="I96" s="315"/>
      <c r="J96" s="315"/>
      <c r="K96" s="316"/>
    </row>
    <row r="97" spans="1:11" s="132" customFormat="1" ht="14.25" customHeight="1">
      <c r="A97" s="293" t="s">
        <v>0</v>
      </c>
      <c r="B97" s="294" t="s">
        <v>7</v>
      </c>
      <c r="C97" s="294" t="s">
        <v>8</v>
      </c>
      <c r="D97" s="295" t="s">
        <v>9</v>
      </c>
      <c r="E97" s="295"/>
      <c r="F97" s="294" t="s">
        <v>10</v>
      </c>
      <c r="G97" s="295" t="s">
        <v>11</v>
      </c>
      <c r="H97" s="295"/>
      <c r="I97" s="295"/>
      <c r="J97" s="295"/>
      <c r="K97" s="296" t="s">
        <v>12</v>
      </c>
    </row>
    <row r="98" spans="1:11" s="132" customFormat="1" ht="14.25" customHeight="1">
      <c r="A98" s="293"/>
      <c r="B98" s="294"/>
      <c r="C98" s="294"/>
      <c r="D98" s="295"/>
      <c r="E98" s="295"/>
      <c r="F98" s="294"/>
      <c r="G98" s="295"/>
      <c r="H98" s="295"/>
      <c r="I98" s="295"/>
      <c r="J98" s="295"/>
      <c r="K98" s="296"/>
    </row>
    <row r="99" spans="1:11" s="132" customFormat="1" ht="14.25" customHeight="1">
      <c r="A99" s="293"/>
      <c r="B99" s="294"/>
      <c r="C99" s="294"/>
      <c r="D99" s="295"/>
      <c r="E99" s="295"/>
      <c r="F99" s="294"/>
      <c r="G99" s="17" t="s">
        <v>1</v>
      </c>
      <c r="H99" s="17" t="s">
        <v>2</v>
      </c>
      <c r="I99" s="17" t="s">
        <v>5</v>
      </c>
      <c r="J99" s="17" t="s">
        <v>4</v>
      </c>
      <c r="K99" s="296"/>
    </row>
    <row r="100" spans="1:11" ht="24.75" customHeight="1">
      <c r="A100" s="41">
        <v>1</v>
      </c>
      <c r="B100" s="120" t="s">
        <v>310</v>
      </c>
      <c r="C100" s="46">
        <v>4000000</v>
      </c>
      <c r="D100" s="41">
        <v>1</v>
      </c>
      <c r="E100" s="116" t="s">
        <v>289</v>
      </c>
      <c r="F100" s="46">
        <f t="shared" ref="F100:F129" si="14">C100*D100</f>
        <v>4000000</v>
      </c>
      <c r="G100" s="46">
        <v>396397</v>
      </c>
      <c r="H100" s="46">
        <v>54054</v>
      </c>
      <c r="I100" s="30"/>
      <c r="J100" s="30"/>
      <c r="K100" s="168">
        <f t="shared" ref="K100:K115" si="15">F100-G100-H100</f>
        <v>3549549</v>
      </c>
    </row>
    <row r="101" spans="1:11" ht="24.75" customHeight="1">
      <c r="A101" s="127">
        <v>2</v>
      </c>
      <c r="B101" s="120" t="s">
        <v>311</v>
      </c>
      <c r="C101" s="46">
        <v>5000000</v>
      </c>
      <c r="D101" s="41">
        <v>1</v>
      </c>
      <c r="E101" s="116" t="s">
        <v>277</v>
      </c>
      <c r="F101" s="46">
        <f t="shared" si="14"/>
        <v>5000000</v>
      </c>
      <c r="G101" s="46">
        <v>495496</v>
      </c>
      <c r="H101" s="46">
        <v>67567</v>
      </c>
      <c r="I101" s="30"/>
      <c r="J101" s="30"/>
      <c r="K101" s="168">
        <f t="shared" si="15"/>
        <v>4436937</v>
      </c>
    </row>
    <row r="102" spans="1:11" ht="24.75" customHeight="1">
      <c r="A102" s="41">
        <v>3</v>
      </c>
      <c r="B102" s="120" t="s">
        <v>312</v>
      </c>
      <c r="C102" s="46">
        <v>850000</v>
      </c>
      <c r="D102" s="41">
        <v>1</v>
      </c>
      <c r="E102" s="116" t="s">
        <v>289</v>
      </c>
      <c r="F102" s="46">
        <f t="shared" si="14"/>
        <v>850000</v>
      </c>
      <c r="G102" s="46"/>
      <c r="H102" s="46"/>
      <c r="I102" s="30"/>
      <c r="J102" s="30"/>
      <c r="K102" s="168"/>
    </row>
    <row r="103" spans="1:11" ht="24.75" customHeight="1">
      <c r="A103" s="127">
        <v>4</v>
      </c>
      <c r="B103" s="120" t="s">
        <v>313</v>
      </c>
      <c r="C103" s="46">
        <v>1100000</v>
      </c>
      <c r="D103" s="41">
        <v>1</v>
      </c>
      <c r="E103" s="116" t="s">
        <v>277</v>
      </c>
      <c r="F103" s="46">
        <f t="shared" si="14"/>
        <v>1100000</v>
      </c>
      <c r="G103" s="46"/>
      <c r="H103" s="46"/>
      <c r="I103" s="30"/>
      <c r="J103" s="30"/>
      <c r="K103" s="168"/>
    </row>
    <row r="104" spans="1:11" ht="24.75" customHeight="1">
      <c r="A104" s="41">
        <v>5</v>
      </c>
      <c r="B104" s="120" t="s">
        <v>314</v>
      </c>
      <c r="C104" s="46">
        <v>500000</v>
      </c>
      <c r="D104" s="41">
        <v>1</v>
      </c>
      <c r="E104" s="116" t="s">
        <v>277</v>
      </c>
      <c r="F104" s="46">
        <f t="shared" si="14"/>
        <v>500000</v>
      </c>
      <c r="G104" s="46"/>
      <c r="H104" s="46"/>
      <c r="I104" s="30"/>
      <c r="J104" s="30"/>
      <c r="K104" s="168"/>
    </row>
    <row r="105" spans="1:11" ht="24.75" customHeight="1">
      <c r="A105" s="127">
        <v>6</v>
      </c>
      <c r="B105" s="120" t="s">
        <v>315</v>
      </c>
      <c r="C105" s="46">
        <v>600000</v>
      </c>
      <c r="D105" s="41">
        <v>1</v>
      </c>
      <c r="E105" s="116" t="s">
        <v>289</v>
      </c>
      <c r="F105" s="46">
        <f t="shared" si="14"/>
        <v>600000</v>
      </c>
      <c r="G105" s="46"/>
      <c r="H105" s="46"/>
      <c r="I105" s="30"/>
      <c r="J105" s="30"/>
      <c r="K105" s="168"/>
    </row>
    <row r="106" spans="1:11" ht="24.75" customHeight="1">
      <c r="A106" s="41">
        <v>7</v>
      </c>
      <c r="B106" s="120" t="s">
        <v>316</v>
      </c>
      <c r="C106" s="46">
        <v>400000</v>
      </c>
      <c r="D106" s="41">
        <v>1</v>
      </c>
      <c r="E106" s="116" t="s">
        <v>289</v>
      </c>
      <c r="F106" s="46">
        <f t="shared" si="14"/>
        <v>400000</v>
      </c>
      <c r="G106" s="46"/>
      <c r="H106" s="46"/>
      <c r="I106" s="30"/>
      <c r="J106" s="30"/>
      <c r="K106" s="168"/>
    </row>
    <row r="107" spans="1:11" ht="24.75" customHeight="1">
      <c r="A107" s="127">
        <v>8</v>
      </c>
      <c r="B107" s="120" t="s">
        <v>317</v>
      </c>
      <c r="C107" s="46">
        <v>400000</v>
      </c>
      <c r="D107" s="41">
        <v>1</v>
      </c>
      <c r="E107" s="116" t="s">
        <v>289</v>
      </c>
      <c r="F107" s="46">
        <f t="shared" si="14"/>
        <v>400000</v>
      </c>
      <c r="G107" s="46"/>
      <c r="H107" s="46"/>
      <c r="I107" s="30"/>
      <c r="J107" s="30"/>
      <c r="K107" s="168"/>
    </row>
    <row r="108" spans="1:11" ht="24.75" customHeight="1">
      <c r="A108" s="41">
        <v>9</v>
      </c>
      <c r="B108" s="120" t="s">
        <v>320</v>
      </c>
      <c r="C108" s="46">
        <v>200000</v>
      </c>
      <c r="D108" s="41">
        <v>2</v>
      </c>
      <c r="E108" s="116" t="s">
        <v>289</v>
      </c>
      <c r="F108" s="46">
        <f t="shared" si="14"/>
        <v>400000</v>
      </c>
      <c r="G108" s="46"/>
      <c r="H108" s="46"/>
      <c r="I108" s="30"/>
      <c r="J108" s="30"/>
      <c r="K108" s="168"/>
    </row>
    <row r="109" spans="1:11" ht="24.75" customHeight="1">
      <c r="A109" s="127">
        <v>10</v>
      </c>
      <c r="B109" s="120" t="s">
        <v>318</v>
      </c>
      <c r="C109" s="46">
        <v>300000</v>
      </c>
      <c r="D109" s="41">
        <v>1</v>
      </c>
      <c r="E109" s="116" t="s">
        <v>289</v>
      </c>
      <c r="F109" s="46">
        <f t="shared" si="14"/>
        <v>300000</v>
      </c>
      <c r="G109" s="46"/>
      <c r="H109" s="46"/>
      <c r="I109" s="30"/>
      <c r="J109" s="30"/>
      <c r="K109" s="168"/>
    </row>
    <row r="110" spans="1:11" ht="24.75" customHeight="1">
      <c r="A110" s="41">
        <v>11</v>
      </c>
      <c r="B110" s="120" t="s">
        <v>319</v>
      </c>
      <c r="C110" s="46">
        <v>300000</v>
      </c>
      <c r="D110" s="41">
        <v>1</v>
      </c>
      <c r="E110" s="116" t="s">
        <v>289</v>
      </c>
      <c r="F110" s="46">
        <f t="shared" si="14"/>
        <v>300000</v>
      </c>
      <c r="G110" s="46"/>
      <c r="H110" s="46"/>
      <c r="I110" s="30"/>
      <c r="J110" s="30"/>
      <c r="K110" s="168"/>
    </row>
    <row r="111" spans="1:11" ht="24.75" customHeight="1">
      <c r="A111" s="127">
        <v>12</v>
      </c>
      <c r="B111" s="120" t="s">
        <v>321</v>
      </c>
      <c r="C111" s="46">
        <v>3000000</v>
      </c>
      <c r="D111" s="41">
        <v>1</v>
      </c>
      <c r="E111" s="116" t="s">
        <v>171</v>
      </c>
      <c r="F111" s="46">
        <f t="shared" si="14"/>
        <v>3000000</v>
      </c>
      <c r="G111" s="46">
        <v>297298</v>
      </c>
      <c r="H111" s="46">
        <v>40540</v>
      </c>
      <c r="I111" s="30"/>
      <c r="J111" s="30"/>
      <c r="K111" s="168">
        <f t="shared" si="15"/>
        <v>2662162</v>
      </c>
    </row>
    <row r="112" spans="1:11" ht="24.75" customHeight="1">
      <c r="A112" s="41">
        <v>13</v>
      </c>
      <c r="B112" s="120" t="s">
        <v>322</v>
      </c>
      <c r="C112" s="46">
        <v>500000</v>
      </c>
      <c r="D112" s="41">
        <v>1</v>
      </c>
      <c r="E112" s="116" t="s">
        <v>277</v>
      </c>
      <c r="F112" s="46">
        <f t="shared" si="14"/>
        <v>500000</v>
      </c>
      <c r="G112" s="46"/>
      <c r="H112" s="46"/>
      <c r="I112" s="30"/>
      <c r="J112" s="30"/>
      <c r="K112" s="168"/>
    </row>
    <row r="113" spans="1:11" ht="24.75" customHeight="1">
      <c r="A113" s="127">
        <v>14</v>
      </c>
      <c r="B113" s="120" t="s">
        <v>323</v>
      </c>
      <c r="C113" s="46">
        <v>700000</v>
      </c>
      <c r="D113" s="41">
        <v>1</v>
      </c>
      <c r="E113" s="116" t="s">
        <v>289</v>
      </c>
      <c r="F113" s="46">
        <f t="shared" si="14"/>
        <v>700000</v>
      </c>
      <c r="G113" s="46"/>
      <c r="H113" s="46"/>
      <c r="I113" s="30"/>
      <c r="J113" s="30"/>
      <c r="K113" s="168"/>
    </row>
    <row r="114" spans="1:11" ht="24.75" customHeight="1">
      <c r="A114" s="41">
        <v>15</v>
      </c>
      <c r="B114" s="120" t="s">
        <v>324</v>
      </c>
      <c r="C114" s="46">
        <v>700000</v>
      </c>
      <c r="D114" s="41">
        <v>1</v>
      </c>
      <c r="E114" s="116" t="s">
        <v>289</v>
      </c>
      <c r="F114" s="46">
        <f t="shared" si="14"/>
        <v>700000</v>
      </c>
      <c r="G114" s="46"/>
      <c r="H114" s="46"/>
      <c r="I114" s="30"/>
      <c r="J114" s="30"/>
      <c r="K114" s="168"/>
    </row>
    <row r="115" spans="1:11" ht="24.75" customHeight="1">
      <c r="A115" s="41">
        <v>16</v>
      </c>
      <c r="B115" s="120" t="s">
        <v>325</v>
      </c>
      <c r="C115" s="42">
        <v>3500000</v>
      </c>
      <c r="D115" s="41">
        <v>1</v>
      </c>
      <c r="E115" s="116" t="s">
        <v>289</v>
      </c>
      <c r="F115" s="42">
        <f t="shared" si="14"/>
        <v>3500000</v>
      </c>
      <c r="G115" s="46">
        <v>346847</v>
      </c>
      <c r="H115" s="46">
        <v>47297</v>
      </c>
      <c r="I115" s="30"/>
      <c r="J115" s="30"/>
      <c r="K115" s="168">
        <f t="shared" si="15"/>
        <v>3105856</v>
      </c>
    </row>
    <row r="116" spans="1:11" ht="24.75" customHeight="1">
      <c r="A116" s="181"/>
      <c r="B116" s="182" t="s">
        <v>245</v>
      </c>
      <c r="C116" s="183">
        <f>SUM(C100:C115)</f>
        <v>22050000</v>
      </c>
      <c r="D116" s="184"/>
      <c r="E116" s="182"/>
      <c r="F116" s="183">
        <f>SUM(F100:F115)</f>
        <v>22250000</v>
      </c>
      <c r="G116" s="183">
        <f t="shared" ref="G116:J116" si="16">SUM(G100:G115)</f>
        <v>1536038</v>
      </c>
      <c r="H116" s="183">
        <f>SUM(H100:H115)</f>
        <v>209458</v>
      </c>
      <c r="I116" s="183">
        <f t="shared" si="16"/>
        <v>0</v>
      </c>
      <c r="J116" s="183">
        <f t="shared" si="16"/>
        <v>0</v>
      </c>
      <c r="K116" s="183">
        <f>SUM(K100:K115)</f>
        <v>13754504</v>
      </c>
    </row>
    <row r="117" spans="1:11" ht="24.75" customHeight="1">
      <c r="A117" s="127">
        <v>17</v>
      </c>
      <c r="B117" s="120" t="s">
        <v>328</v>
      </c>
      <c r="C117" s="42">
        <v>250000</v>
      </c>
      <c r="D117" s="41">
        <v>1</v>
      </c>
      <c r="E117" s="116" t="s">
        <v>340</v>
      </c>
      <c r="F117" s="42">
        <f t="shared" si="14"/>
        <v>250000</v>
      </c>
      <c r="G117" s="46"/>
      <c r="H117" s="46"/>
      <c r="I117" s="46"/>
      <c r="J117" s="46"/>
      <c r="K117" s="30"/>
    </row>
    <row r="118" spans="1:11" ht="24.75" customHeight="1">
      <c r="A118" s="41">
        <v>18</v>
      </c>
      <c r="B118" s="120" t="s">
        <v>329</v>
      </c>
      <c r="C118" s="42">
        <v>1000000</v>
      </c>
      <c r="D118" s="41">
        <v>1</v>
      </c>
      <c r="E118" s="116" t="s">
        <v>340</v>
      </c>
      <c r="F118" s="42">
        <f t="shared" si="14"/>
        <v>1000000</v>
      </c>
      <c r="G118" s="46"/>
      <c r="H118" s="46"/>
      <c r="I118" s="46"/>
      <c r="J118" s="46"/>
      <c r="K118" s="30"/>
    </row>
    <row r="119" spans="1:11" ht="24.75" customHeight="1">
      <c r="A119" s="127">
        <v>19</v>
      </c>
      <c r="B119" s="120" t="s">
        <v>331</v>
      </c>
      <c r="C119" s="42">
        <v>5000000</v>
      </c>
      <c r="D119" s="41">
        <v>1</v>
      </c>
      <c r="E119" s="116" t="s">
        <v>277</v>
      </c>
      <c r="F119" s="42">
        <f t="shared" si="14"/>
        <v>5000000</v>
      </c>
      <c r="G119" s="46">
        <v>495496</v>
      </c>
      <c r="H119" s="46">
        <v>67567</v>
      </c>
      <c r="I119" s="46"/>
      <c r="J119" s="46"/>
      <c r="K119" s="168">
        <f t="shared" ref="K119:K127" si="17">F119-G119-H119</f>
        <v>4436937</v>
      </c>
    </row>
    <row r="120" spans="1:11" ht="24.75" customHeight="1">
      <c r="A120" s="41">
        <v>20</v>
      </c>
      <c r="B120" s="120" t="s">
        <v>332</v>
      </c>
      <c r="C120" s="42">
        <v>50000</v>
      </c>
      <c r="D120" s="41">
        <v>5</v>
      </c>
      <c r="E120" s="116" t="s">
        <v>340</v>
      </c>
      <c r="F120" s="42">
        <f t="shared" si="14"/>
        <v>250000</v>
      </c>
      <c r="G120" s="46"/>
      <c r="H120" s="46"/>
      <c r="I120" s="46"/>
      <c r="J120" s="46"/>
      <c r="K120" s="168"/>
    </row>
    <row r="121" spans="1:11" ht="24.75" customHeight="1">
      <c r="A121" s="127">
        <v>21</v>
      </c>
      <c r="B121" s="120" t="s">
        <v>333</v>
      </c>
      <c r="C121" s="42">
        <v>600000</v>
      </c>
      <c r="D121" s="41">
        <v>1</v>
      </c>
      <c r="E121" s="116" t="s">
        <v>340</v>
      </c>
      <c r="F121" s="42">
        <f t="shared" si="14"/>
        <v>600000</v>
      </c>
      <c r="G121" s="46"/>
      <c r="H121" s="46"/>
      <c r="I121" s="46"/>
      <c r="J121" s="46"/>
      <c r="K121" s="168"/>
    </row>
    <row r="122" spans="1:11" ht="24.75" customHeight="1">
      <c r="A122" s="41">
        <v>22</v>
      </c>
      <c r="B122" s="120" t="s">
        <v>334</v>
      </c>
      <c r="C122" s="42">
        <v>1000000</v>
      </c>
      <c r="D122" s="41">
        <v>1</v>
      </c>
      <c r="E122" s="116" t="s">
        <v>277</v>
      </c>
      <c r="F122" s="42">
        <f t="shared" si="14"/>
        <v>1000000</v>
      </c>
      <c r="G122" s="46"/>
      <c r="H122" s="46"/>
      <c r="I122" s="46"/>
      <c r="J122" s="46"/>
      <c r="K122" s="168"/>
    </row>
    <row r="123" spans="1:11" ht="24.75" customHeight="1">
      <c r="A123" s="127">
        <v>23</v>
      </c>
      <c r="B123" s="120" t="s">
        <v>335</v>
      </c>
      <c r="C123" s="42">
        <v>1000000</v>
      </c>
      <c r="D123" s="41">
        <v>1</v>
      </c>
      <c r="E123" s="116" t="s">
        <v>340</v>
      </c>
      <c r="F123" s="42">
        <f t="shared" si="14"/>
        <v>1000000</v>
      </c>
      <c r="G123" s="46"/>
      <c r="H123" s="46"/>
      <c r="I123" s="46"/>
      <c r="J123" s="46"/>
      <c r="K123" s="168"/>
    </row>
    <row r="124" spans="1:11" ht="24.75" customHeight="1">
      <c r="A124" s="41">
        <v>24</v>
      </c>
      <c r="B124" s="120" t="s">
        <v>336</v>
      </c>
      <c r="C124" s="42">
        <v>400000</v>
      </c>
      <c r="D124" s="41">
        <v>1</v>
      </c>
      <c r="E124" s="116" t="s">
        <v>340</v>
      </c>
      <c r="F124" s="42">
        <f t="shared" si="14"/>
        <v>400000</v>
      </c>
      <c r="G124" s="46"/>
      <c r="H124" s="46"/>
      <c r="I124" s="46"/>
      <c r="J124" s="46"/>
      <c r="K124" s="168"/>
    </row>
    <row r="125" spans="1:11" ht="24.75" customHeight="1">
      <c r="A125" s="127">
        <v>25</v>
      </c>
      <c r="B125" s="120" t="s">
        <v>337</v>
      </c>
      <c r="C125" s="42">
        <v>400000</v>
      </c>
      <c r="D125" s="41">
        <v>1</v>
      </c>
      <c r="E125" s="116" t="s">
        <v>340</v>
      </c>
      <c r="F125" s="42">
        <f t="shared" si="14"/>
        <v>400000</v>
      </c>
      <c r="G125" s="46"/>
      <c r="H125" s="46"/>
      <c r="I125" s="46"/>
      <c r="J125" s="46"/>
      <c r="K125" s="168"/>
    </row>
    <row r="126" spans="1:11" ht="24.75" customHeight="1">
      <c r="A126" s="41">
        <v>26</v>
      </c>
      <c r="B126" s="120" t="s">
        <v>338</v>
      </c>
      <c r="C126" s="42">
        <v>200000</v>
      </c>
      <c r="D126" s="41">
        <v>3</v>
      </c>
      <c r="E126" s="116" t="s">
        <v>340</v>
      </c>
      <c r="F126" s="42">
        <f t="shared" si="14"/>
        <v>600000</v>
      </c>
      <c r="G126" s="46"/>
      <c r="H126" s="46"/>
      <c r="I126" s="46"/>
      <c r="J126" s="46"/>
      <c r="K126" s="168"/>
    </row>
    <row r="127" spans="1:11" ht="24.75" customHeight="1">
      <c r="A127" s="127">
        <v>27</v>
      </c>
      <c r="B127" s="120" t="s">
        <v>339</v>
      </c>
      <c r="C127" s="42">
        <v>100000</v>
      </c>
      <c r="D127" s="41">
        <v>25</v>
      </c>
      <c r="E127" s="116" t="s">
        <v>340</v>
      </c>
      <c r="F127" s="42">
        <f t="shared" si="14"/>
        <v>2500000</v>
      </c>
      <c r="G127" s="46">
        <v>247748</v>
      </c>
      <c r="H127" s="46">
        <v>33783</v>
      </c>
      <c r="I127" s="46"/>
      <c r="J127" s="46"/>
      <c r="K127" s="168">
        <f t="shared" si="17"/>
        <v>2218469</v>
      </c>
    </row>
    <row r="128" spans="1:11" ht="24.75" customHeight="1">
      <c r="A128" s="181"/>
      <c r="B128" s="182" t="s">
        <v>245</v>
      </c>
      <c r="C128" s="183">
        <f>SUM(C117:C127)</f>
        <v>10000000</v>
      </c>
      <c r="D128" s="184"/>
      <c r="E128" s="182"/>
      <c r="F128" s="183">
        <f>SUM(F117:F127)</f>
        <v>13000000</v>
      </c>
      <c r="G128" s="183">
        <f t="shared" ref="G128:K128" si="18">SUM(G117:G127)</f>
        <v>743244</v>
      </c>
      <c r="H128" s="183">
        <f t="shared" si="18"/>
        <v>101350</v>
      </c>
      <c r="I128" s="183">
        <f t="shared" si="18"/>
        <v>0</v>
      </c>
      <c r="J128" s="183">
        <f t="shared" si="18"/>
        <v>0</v>
      </c>
      <c r="K128" s="183">
        <f t="shared" si="18"/>
        <v>6655406</v>
      </c>
    </row>
    <row r="129" spans="1:11" ht="24.75" customHeight="1">
      <c r="A129" s="41">
        <v>28</v>
      </c>
      <c r="B129" s="120" t="s">
        <v>348</v>
      </c>
      <c r="C129" s="42">
        <v>1000000</v>
      </c>
      <c r="D129" s="41">
        <v>1</v>
      </c>
      <c r="E129" s="116" t="s">
        <v>277</v>
      </c>
      <c r="F129" s="42">
        <f t="shared" si="14"/>
        <v>1000000</v>
      </c>
      <c r="G129" s="46"/>
      <c r="H129" s="46"/>
      <c r="I129" s="30"/>
      <c r="J129" s="30"/>
      <c r="K129" s="30"/>
    </row>
    <row r="130" spans="1:11" ht="24.75" customHeight="1">
      <c r="A130" s="127">
        <v>29</v>
      </c>
      <c r="B130" s="120" t="s">
        <v>349</v>
      </c>
      <c r="C130" s="42">
        <v>85000</v>
      </c>
      <c r="D130" s="41">
        <v>10</v>
      </c>
      <c r="E130" s="116" t="s">
        <v>340</v>
      </c>
      <c r="F130" s="42">
        <f t="shared" ref="F130:F173" si="19">C130*D130</f>
        <v>850000</v>
      </c>
      <c r="G130" s="46"/>
      <c r="H130" s="46"/>
      <c r="I130" s="30"/>
      <c r="J130" s="30"/>
      <c r="K130" s="30"/>
    </row>
    <row r="131" spans="1:11" ht="24.75" customHeight="1">
      <c r="A131" s="41">
        <v>30</v>
      </c>
      <c r="B131" s="120" t="s">
        <v>350</v>
      </c>
      <c r="C131" s="42">
        <v>400000</v>
      </c>
      <c r="D131" s="41">
        <v>1</v>
      </c>
      <c r="E131" s="116" t="s">
        <v>340</v>
      </c>
      <c r="F131" s="42">
        <f t="shared" si="19"/>
        <v>400000</v>
      </c>
      <c r="G131" s="46"/>
      <c r="H131" s="46"/>
      <c r="I131" s="30"/>
      <c r="J131" s="30"/>
      <c r="K131" s="30"/>
    </row>
    <row r="132" spans="1:11" ht="24.75" customHeight="1">
      <c r="A132" s="127">
        <v>31</v>
      </c>
      <c r="B132" s="120" t="s">
        <v>351</v>
      </c>
      <c r="C132" s="46">
        <v>400000</v>
      </c>
      <c r="D132" s="41">
        <v>1</v>
      </c>
      <c r="E132" s="116" t="s">
        <v>340</v>
      </c>
      <c r="F132" s="42">
        <f t="shared" si="19"/>
        <v>400000</v>
      </c>
      <c r="G132" s="46"/>
      <c r="H132" s="46"/>
      <c r="I132" s="30"/>
      <c r="J132" s="30"/>
      <c r="K132" s="30"/>
    </row>
    <row r="133" spans="1:11" ht="24.75" customHeight="1">
      <c r="A133" s="41">
        <v>32</v>
      </c>
      <c r="B133" s="120" t="s">
        <v>352</v>
      </c>
      <c r="C133" s="46">
        <v>200000</v>
      </c>
      <c r="D133" s="41">
        <v>3</v>
      </c>
      <c r="E133" s="116" t="s">
        <v>340</v>
      </c>
      <c r="F133" s="46">
        <f t="shared" si="19"/>
        <v>600000</v>
      </c>
      <c r="G133" s="46"/>
      <c r="H133" s="46"/>
      <c r="I133" s="30"/>
      <c r="J133" s="30"/>
      <c r="K133" s="30"/>
    </row>
    <row r="134" spans="1:11" ht="24.75" customHeight="1">
      <c r="A134" s="127">
        <v>33</v>
      </c>
      <c r="B134" s="120" t="s">
        <v>353</v>
      </c>
      <c r="C134" s="46">
        <v>500000</v>
      </c>
      <c r="D134" s="41">
        <v>12</v>
      </c>
      <c r="E134" s="116" t="s">
        <v>299</v>
      </c>
      <c r="F134" s="46">
        <f t="shared" si="19"/>
        <v>6000000</v>
      </c>
      <c r="G134" s="46">
        <v>594596</v>
      </c>
      <c r="H134" s="46">
        <v>81081</v>
      </c>
      <c r="I134" s="30"/>
      <c r="J134" s="30"/>
      <c r="K134" s="168">
        <f t="shared" ref="K134:K147" si="20">F134-G134-H134</f>
        <v>5324323</v>
      </c>
    </row>
    <row r="135" spans="1:11" ht="24.75" customHeight="1">
      <c r="A135" s="41">
        <v>34</v>
      </c>
      <c r="B135" s="120" t="s">
        <v>354</v>
      </c>
      <c r="C135" s="46">
        <v>5000000</v>
      </c>
      <c r="D135" s="41">
        <v>1</v>
      </c>
      <c r="E135" s="116" t="s">
        <v>277</v>
      </c>
      <c r="F135" s="46">
        <f t="shared" si="19"/>
        <v>5000000</v>
      </c>
      <c r="G135" s="46">
        <v>495496</v>
      </c>
      <c r="H135" s="46">
        <v>67567</v>
      </c>
      <c r="I135" s="30"/>
      <c r="J135" s="30"/>
      <c r="K135" s="168">
        <f t="shared" si="20"/>
        <v>4436937</v>
      </c>
    </row>
    <row r="136" spans="1:11" ht="24.75" customHeight="1">
      <c r="A136" s="181"/>
      <c r="B136" s="182" t="s">
        <v>245</v>
      </c>
      <c r="C136" s="185">
        <f>SUM(C129:C135)</f>
        <v>7585000</v>
      </c>
      <c r="D136" s="184"/>
      <c r="E136" s="182"/>
      <c r="F136" s="185">
        <f>SUM(F129:F135)</f>
        <v>14250000</v>
      </c>
      <c r="G136" s="185">
        <f t="shared" ref="G136:K136" si="21">SUM(G129:G135)</f>
        <v>1090092</v>
      </c>
      <c r="H136" s="185">
        <f t="shared" si="21"/>
        <v>148648</v>
      </c>
      <c r="I136" s="185">
        <f t="shared" si="21"/>
        <v>0</v>
      </c>
      <c r="J136" s="185">
        <f t="shared" si="21"/>
        <v>0</v>
      </c>
      <c r="K136" s="185">
        <f t="shared" si="21"/>
        <v>9761260</v>
      </c>
    </row>
    <row r="137" spans="1:11" ht="24.75" customHeight="1">
      <c r="A137" s="127">
        <v>35</v>
      </c>
      <c r="B137" s="120" t="s">
        <v>356</v>
      </c>
      <c r="C137" s="46">
        <v>3900000</v>
      </c>
      <c r="D137" s="41">
        <v>1</v>
      </c>
      <c r="E137" s="116" t="s">
        <v>340</v>
      </c>
      <c r="F137" s="46">
        <f t="shared" si="19"/>
        <v>3900000</v>
      </c>
      <c r="G137" s="46">
        <v>386487</v>
      </c>
      <c r="H137" s="46">
        <v>52702</v>
      </c>
      <c r="I137" s="30"/>
      <c r="J137" s="30"/>
      <c r="K137" s="168">
        <f t="shared" si="20"/>
        <v>3460811</v>
      </c>
    </row>
    <row r="138" spans="1:11" ht="24.75" customHeight="1">
      <c r="A138" s="41">
        <v>36</v>
      </c>
      <c r="B138" s="120" t="s">
        <v>357</v>
      </c>
      <c r="C138" s="46">
        <v>5000000</v>
      </c>
      <c r="D138" s="41">
        <v>2</v>
      </c>
      <c r="E138" s="116" t="s">
        <v>277</v>
      </c>
      <c r="F138" s="46">
        <f t="shared" si="19"/>
        <v>10000000</v>
      </c>
      <c r="G138" s="46">
        <v>495496</v>
      </c>
      <c r="H138" s="46">
        <v>67567</v>
      </c>
      <c r="I138" s="46"/>
      <c r="J138" s="46"/>
      <c r="K138" s="168">
        <f t="shared" si="20"/>
        <v>9436937</v>
      </c>
    </row>
    <row r="139" spans="1:11" ht="24.75" customHeight="1">
      <c r="A139" s="127">
        <v>37</v>
      </c>
      <c r="B139" s="120" t="s">
        <v>358</v>
      </c>
      <c r="C139" s="46">
        <v>850000</v>
      </c>
      <c r="D139" s="41">
        <v>5</v>
      </c>
      <c r="E139" s="116" t="s">
        <v>340</v>
      </c>
      <c r="F139" s="46">
        <f t="shared" si="19"/>
        <v>4250000</v>
      </c>
      <c r="G139" s="46">
        <v>671172</v>
      </c>
      <c r="H139" s="46">
        <v>57432</v>
      </c>
      <c r="I139" s="46"/>
      <c r="J139" s="46"/>
      <c r="K139" s="168">
        <f t="shared" si="20"/>
        <v>3521396</v>
      </c>
    </row>
    <row r="140" spans="1:11" ht="24.75" customHeight="1">
      <c r="A140" s="41">
        <v>38</v>
      </c>
      <c r="B140" s="120" t="s">
        <v>359</v>
      </c>
      <c r="C140" s="46">
        <v>1000000</v>
      </c>
      <c r="D140" s="41">
        <v>1</v>
      </c>
      <c r="E140" s="116" t="s">
        <v>340</v>
      </c>
      <c r="F140" s="46">
        <f t="shared" si="19"/>
        <v>1000000</v>
      </c>
      <c r="G140" s="46"/>
      <c r="H140" s="46"/>
      <c r="I140" s="46"/>
      <c r="J140" s="46"/>
      <c r="K140" s="168"/>
    </row>
    <row r="141" spans="1:11" ht="24.75" customHeight="1">
      <c r="A141" s="127">
        <v>39</v>
      </c>
      <c r="B141" s="120" t="s">
        <v>360</v>
      </c>
      <c r="C141" s="46">
        <v>300000</v>
      </c>
      <c r="D141" s="41">
        <v>3</v>
      </c>
      <c r="E141" s="116" t="s">
        <v>340</v>
      </c>
      <c r="F141" s="46">
        <f t="shared" si="19"/>
        <v>900000</v>
      </c>
      <c r="G141" s="46"/>
      <c r="H141" s="46"/>
      <c r="I141" s="46"/>
      <c r="J141" s="46"/>
      <c r="K141" s="168"/>
    </row>
    <row r="142" spans="1:11" ht="24.75" customHeight="1">
      <c r="A142" s="41">
        <v>40</v>
      </c>
      <c r="B142" s="120" t="s">
        <v>361</v>
      </c>
      <c r="C142" s="46">
        <v>700000</v>
      </c>
      <c r="D142" s="41">
        <v>1</v>
      </c>
      <c r="E142" s="116" t="s">
        <v>340</v>
      </c>
      <c r="F142" s="46">
        <f t="shared" si="19"/>
        <v>700000</v>
      </c>
      <c r="G142" s="46"/>
      <c r="H142" s="46"/>
      <c r="I142" s="46"/>
      <c r="J142" s="46"/>
      <c r="K142" s="168"/>
    </row>
    <row r="143" spans="1:11" ht="24.75" customHeight="1">
      <c r="A143" s="127">
        <v>41</v>
      </c>
      <c r="B143" s="120" t="s">
        <v>362</v>
      </c>
      <c r="C143" s="46">
        <v>700000</v>
      </c>
      <c r="D143" s="41">
        <v>1</v>
      </c>
      <c r="E143" s="116" t="s">
        <v>340</v>
      </c>
      <c r="F143" s="46">
        <f t="shared" si="19"/>
        <v>700000</v>
      </c>
      <c r="G143" s="46"/>
      <c r="H143" s="46"/>
      <c r="I143" s="46"/>
      <c r="J143" s="46"/>
      <c r="K143" s="168"/>
    </row>
    <row r="144" spans="1:11" s="126" customFormat="1" ht="24.75" customHeight="1">
      <c r="A144" s="41">
        <v>42</v>
      </c>
      <c r="B144" s="120" t="s">
        <v>363</v>
      </c>
      <c r="C144" s="46">
        <v>200000</v>
      </c>
      <c r="D144" s="41">
        <v>2</v>
      </c>
      <c r="E144" s="116" t="s">
        <v>340</v>
      </c>
      <c r="F144" s="46">
        <f t="shared" si="19"/>
        <v>400000</v>
      </c>
      <c r="G144" s="46"/>
      <c r="H144" s="46"/>
      <c r="I144" s="46"/>
      <c r="J144" s="46"/>
      <c r="K144" s="168"/>
    </row>
    <row r="145" spans="1:11" s="126" customFormat="1" ht="24.75" customHeight="1">
      <c r="A145" s="127">
        <v>43</v>
      </c>
      <c r="B145" s="120" t="s">
        <v>364</v>
      </c>
      <c r="C145" s="46">
        <v>300000</v>
      </c>
      <c r="D145" s="41">
        <v>1</v>
      </c>
      <c r="E145" s="116" t="s">
        <v>340</v>
      </c>
      <c r="F145" s="46">
        <f t="shared" si="19"/>
        <v>300000</v>
      </c>
      <c r="G145" s="46"/>
      <c r="H145" s="46"/>
      <c r="I145" s="46"/>
      <c r="J145" s="46"/>
      <c r="K145" s="168"/>
    </row>
    <row r="146" spans="1:11" s="126" customFormat="1" ht="24.75" customHeight="1">
      <c r="A146" s="41">
        <v>44</v>
      </c>
      <c r="B146" s="120" t="s">
        <v>365</v>
      </c>
      <c r="C146" s="46">
        <v>300000</v>
      </c>
      <c r="D146" s="41">
        <v>1</v>
      </c>
      <c r="E146" s="116" t="s">
        <v>340</v>
      </c>
      <c r="F146" s="46">
        <f t="shared" si="19"/>
        <v>300000</v>
      </c>
      <c r="G146" s="46"/>
      <c r="H146" s="46"/>
      <c r="I146" s="46"/>
      <c r="J146" s="46"/>
      <c r="K146" s="168"/>
    </row>
    <row r="147" spans="1:11" s="126" customFormat="1" ht="24.75" customHeight="1">
      <c r="A147" s="127">
        <v>45</v>
      </c>
      <c r="B147" s="120" t="s">
        <v>366</v>
      </c>
      <c r="C147" s="46">
        <v>2800000</v>
      </c>
      <c r="D147" s="41">
        <v>1</v>
      </c>
      <c r="E147" s="116" t="s">
        <v>277</v>
      </c>
      <c r="F147" s="46">
        <f t="shared" si="19"/>
        <v>2800000</v>
      </c>
      <c r="G147" s="46">
        <v>277478</v>
      </c>
      <c r="H147" s="46">
        <v>37837</v>
      </c>
      <c r="I147" s="46"/>
      <c r="J147" s="46"/>
      <c r="K147" s="168">
        <f t="shared" si="20"/>
        <v>2484685</v>
      </c>
    </row>
    <row r="148" spans="1:11" s="126" customFormat="1" ht="24.75" customHeight="1">
      <c r="A148" s="181"/>
      <c r="B148" s="182" t="s">
        <v>245</v>
      </c>
      <c r="C148" s="185">
        <f>SUM(C137:C147)</f>
        <v>16050000</v>
      </c>
      <c r="D148" s="184"/>
      <c r="E148" s="182"/>
      <c r="F148" s="185">
        <f>SUM(F137:F147)</f>
        <v>25250000</v>
      </c>
      <c r="G148" s="185">
        <f t="shared" ref="G148:K148" si="22">SUM(G137:G147)</f>
        <v>1830633</v>
      </c>
      <c r="H148" s="185">
        <f t="shared" si="22"/>
        <v>215538</v>
      </c>
      <c r="I148" s="185">
        <f t="shared" si="22"/>
        <v>0</v>
      </c>
      <c r="J148" s="185">
        <f t="shared" si="22"/>
        <v>0</v>
      </c>
      <c r="K148" s="185">
        <f t="shared" si="22"/>
        <v>18903829</v>
      </c>
    </row>
    <row r="149" spans="1:11" s="126" customFormat="1" ht="24.75" customHeight="1">
      <c r="A149" s="41">
        <v>46</v>
      </c>
      <c r="B149" s="120" t="s">
        <v>372</v>
      </c>
      <c r="C149" s="46">
        <v>1250000</v>
      </c>
      <c r="D149" s="41">
        <v>1</v>
      </c>
      <c r="E149" s="116" t="s">
        <v>277</v>
      </c>
      <c r="F149" s="46">
        <f t="shared" si="19"/>
        <v>1250000</v>
      </c>
      <c r="G149" s="119"/>
      <c r="H149" s="119"/>
      <c r="I149" s="119"/>
      <c r="J149" s="119"/>
      <c r="K149" s="119"/>
    </row>
    <row r="150" spans="1:11" s="126" customFormat="1" ht="24.75" customHeight="1">
      <c r="A150" s="127">
        <v>47</v>
      </c>
      <c r="B150" s="120" t="s">
        <v>373</v>
      </c>
      <c r="C150" s="46">
        <v>1000000</v>
      </c>
      <c r="D150" s="41">
        <v>1</v>
      </c>
      <c r="E150" s="116" t="s">
        <v>277</v>
      </c>
      <c r="F150" s="46">
        <f t="shared" si="19"/>
        <v>1000000</v>
      </c>
      <c r="G150" s="119"/>
      <c r="H150" s="119"/>
      <c r="I150" s="119"/>
      <c r="J150" s="119"/>
      <c r="K150" s="119"/>
    </row>
    <row r="151" spans="1:11" s="126" customFormat="1" ht="24.75" customHeight="1">
      <c r="A151" s="41">
        <v>48</v>
      </c>
      <c r="B151" s="120" t="s">
        <v>374</v>
      </c>
      <c r="C151" s="46">
        <v>4000000</v>
      </c>
      <c r="D151" s="41">
        <v>1</v>
      </c>
      <c r="E151" s="116" t="s">
        <v>277</v>
      </c>
      <c r="F151" s="46">
        <f t="shared" si="19"/>
        <v>4000000</v>
      </c>
      <c r="G151" s="46">
        <v>396397</v>
      </c>
      <c r="H151" s="46">
        <v>54054</v>
      </c>
      <c r="I151" s="119"/>
      <c r="J151" s="119"/>
      <c r="K151" s="168">
        <f t="shared" ref="K151" si="23">F151-G151-H151</f>
        <v>3549549</v>
      </c>
    </row>
    <row r="152" spans="1:11" s="126" customFormat="1" ht="24.75" customHeight="1">
      <c r="A152" s="127">
        <v>49</v>
      </c>
      <c r="B152" s="120" t="s">
        <v>375</v>
      </c>
      <c r="C152" s="46">
        <v>500000</v>
      </c>
      <c r="D152" s="41">
        <v>4</v>
      </c>
      <c r="E152" s="116" t="s">
        <v>277</v>
      </c>
      <c r="F152" s="46">
        <f t="shared" si="19"/>
        <v>2000000</v>
      </c>
      <c r="G152" s="119"/>
      <c r="H152" s="119"/>
      <c r="I152" s="119"/>
      <c r="J152" s="119"/>
      <c r="K152" s="119"/>
    </row>
    <row r="153" spans="1:11" s="126" customFormat="1" ht="24.75" customHeight="1">
      <c r="A153" s="181"/>
      <c r="B153" s="182" t="s">
        <v>245</v>
      </c>
      <c r="C153" s="185">
        <f>SUM(C149:C152)</f>
        <v>6750000</v>
      </c>
      <c r="D153" s="184"/>
      <c r="E153" s="182"/>
      <c r="F153" s="185">
        <f>SUM(F149:F152)</f>
        <v>8250000</v>
      </c>
      <c r="G153" s="185">
        <f t="shared" ref="G153:K153" si="24">SUM(G149:G152)</f>
        <v>396397</v>
      </c>
      <c r="H153" s="185">
        <f t="shared" si="24"/>
        <v>54054</v>
      </c>
      <c r="I153" s="185">
        <f t="shared" si="24"/>
        <v>0</v>
      </c>
      <c r="J153" s="185">
        <f t="shared" si="24"/>
        <v>0</v>
      </c>
      <c r="K153" s="185">
        <f t="shared" si="24"/>
        <v>3549549</v>
      </c>
    </row>
    <row r="154" spans="1:11" s="126" customFormat="1" ht="24.75" customHeight="1">
      <c r="A154" s="41">
        <v>50</v>
      </c>
      <c r="B154" s="120" t="s">
        <v>379</v>
      </c>
      <c r="C154" s="46">
        <v>250000</v>
      </c>
      <c r="D154" s="41">
        <v>2</v>
      </c>
      <c r="E154" s="116" t="s">
        <v>340</v>
      </c>
      <c r="F154" s="46">
        <f t="shared" si="19"/>
        <v>500000</v>
      </c>
      <c r="G154" s="119"/>
      <c r="H154" s="119"/>
      <c r="I154" s="119"/>
      <c r="J154" s="119"/>
      <c r="K154" s="119"/>
    </row>
    <row r="155" spans="1:11" s="126" customFormat="1" ht="24.75" customHeight="1">
      <c r="A155" s="127">
        <v>51</v>
      </c>
      <c r="B155" s="120" t="s">
        <v>380</v>
      </c>
      <c r="C155" s="46">
        <v>1000000</v>
      </c>
      <c r="D155" s="41">
        <v>1</v>
      </c>
      <c r="E155" s="116" t="s">
        <v>340</v>
      </c>
      <c r="F155" s="46">
        <f t="shared" si="19"/>
        <v>1000000</v>
      </c>
      <c r="G155" s="119"/>
      <c r="H155" s="119"/>
      <c r="I155" s="119"/>
      <c r="J155" s="119"/>
      <c r="K155" s="119"/>
    </row>
    <row r="156" spans="1:11" s="126" customFormat="1" ht="24.75" customHeight="1">
      <c r="A156" s="41">
        <v>52</v>
      </c>
      <c r="B156" s="120" t="s">
        <v>382</v>
      </c>
      <c r="C156" s="46">
        <v>500000</v>
      </c>
      <c r="D156" s="41">
        <v>1</v>
      </c>
      <c r="E156" s="116" t="s">
        <v>277</v>
      </c>
      <c r="F156" s="46">
        <f t="shared" si="19"/>
        <v>500000</v>
      </c>
      <c r="G156" s="119"/>
      <c r="H156" s="119"/>
      <c r="I156" s="119"/>
      <c r="J156" s="119"/>
      <c r="K156" s="119"/>
    </row>
    <row r="157" spans="1:11" s="126" customFormat="1" ht="24.75" customHeight="1">
      <c r="A157" s="127">
        <v>53</v>
      </c>
      <c r="B157" s="120" t="s">
        <v>383</v>
      </c>
      <c r="C157" s="46">
        <v>1000000</v>
      </c>
      <c r="D157" s="41">
        <v>1</v>
      </c>
      <c r="E157" s="116" t="s">
        <v>340</v>
      </c>
      <c r="F157" s="46">
        <f t="shared" si="19"/>
        <v>1000000</v>
      </c>
      <c r="G157" s="119"/>
      <c r="H157" s="119"/>
      <c r="I157" s="119"/>
      <c r="J157" s="119"/>
      <c r="K157" s="119"/>
    </row>
    <row r="158" spans="1:11" s="126" customFormat="1" ht="24.75" customHeight="1">
      <c r="A158" s="41">
        <v>54</v>
      </c>
      <c r="B158" s="120" t="s">
        <v>384</v>
      </c>
      <c r="C158" s="46">
        <v>400000</v>
      </c>
      <c r="D158" s="41">
        <v>1</v>
      </c>
      <c r="E158" s="116" t="s">
        <v>340</v>
      </c>
      <c r="F158" s="46">
        <f t="shared" si="19"/>
        <v>400000</v>
      </c>
      <c r="G158" s="119"/>
      <c r="H158" s="119"/>
      <c r="I158" s="119"/>
      <c r="J158" s="119"/>
      <c r="K158" s="119"/>
    </row>
    <row r="159" spans="1:11" s="126" customFormat="1" ht="24.75" customHeight="1">
      <c r="A159" s="127">
        <v>55</v>
      </c>
      <c r="B159" s="120" t="s">
        <v>386</v>
      </c>
      <c r="C159" s="46">
        <v>400000</v>
      </c>
      <c r="D159" s="41">
        <v>1</v>
      </c>
      <c r="E159" s="116" t="s">
        <v>340</v>
      </c>
      <c r="F159" s="46">
        <f t="shared" si="19"/>
        <v>400000</v>
      </c>
      <c r="G159" s="119"/>
      <c r="H159" s="119"/>
      <c r="I159" s="119"/>
      <c r="J159" s="119"/>
      <c r="K159" s="119"/>
    </row>
    <row r="160" spans="1:11" s="126" customFormat="1" ht="24.75" customHeight="1">
      <c r="A160" s="41">
        <v>56</v>
      </c>
      <c r="B160" s="120" t="s">
        <v>387</v>
      </c>
      <c r="C160" s="46">
        <v>200000</v>
      </c>
      <c r="D160" s="41">
        <v>3</v>
      </c>
      <c r="E160" s="116" t="s">
        <v>340</v>
      </c>
      <c r="F160" s="46">
        <f t="shared" si="19"/>
        <v>600000</v>
      </c>
      <c r="G160" s="119"/>
      <c r="H160" s="119"/>
      <c r="I160" s="119"/>
      <c r="J160" s="119"/>
      <c r="K160" s="119"/>
    </row>
    <row r="161" spans="1:11" s="126" customFormat="1" ht="24.75" customHeight="1">
      <c r="A161" s="41">
        <v>57</v>
      </c>
      <c r="B161" s="120" t="s">
        <v>388</v>
      </c>
      <c r="C161" s="46">
        <v>2600000</v>
      </c>
      <c r="D161" s="41">
        <v>1</v>
      </c>
      <c r="E161" s="116" t="s">
        <v>340</v>
      </c>
      <c r="F161" s="46">
        <f t="shared" si="19"/>
        <v>2600000</v>
      </c>
      <c r="G161" s="46">
        <v>257658</v>
      </c>
      <c r="H161" s="46">
        <v>35135</v>
      </c>
      <c r="I161" s="119"/>
      <c r="J161" s="119"/>
      <c r="K161" s="168">
        <f t="shared" ref="K161" si="25">F161-G161-H161</f>
        <v>2307207</v>
      </c>
    </row>
    <row r="162" spans="1:11" s="126" customFormat="1" ht="24.75" customHeight="1">
      <c r="A162" s="181"/>
      <c r="B162" s="182" t="s">
        <v>245</v>
      </c>
      <c r="C162" s="185">
        <f>SUM(C154:C161)</f>
        <v>6350000</v>
      </c>
      <c r="D162" s="184"/>
      <c r="E162" s="182"/>
      <c r="F162" s="185">
        <f>SUM(F154:F161)</f>
        <v>7000000</v>
      </c>
      <c r="G162" s="185">
        <f t="shared" ref="G162:K162" si="26">SUM(G154:G161)</f>
        <v>257658</v>
      </c>
      <c r="H162" s="185">
        <f t="shared" si="26"/>
        <v>35135</v>
      </c>
      <c r="I162" s="185">
        <f t="shared" si="26"/>
        <v>0</v>
      </c>
      <c r="J162" s="185">
        <f t="shared" si="26"/>
        <v>0</v>
      </c>
      <c r="K162" s="185">
        <f t="shared" si="26"/>
        <v>2307207</v>
      </c>
    </row>
    <row r="163" spans="1:11" s="126" customFormat="1" ht="24.75" customHeight="1">
      <c r="A163" s="127">
        <v>58</v>
      </c>
      <c r="B163" s="120" t="s">
        <v>390</v>
      </c>
      <c r="C163" s="46">
        <v>1400000</v>
      </c>
      <c r="D163" s="41">
        <v>1</v>
      </c>
      <c r="E163" s="116" t="s">
        <v>277</v>
      </c>
      <c r="F163" s="46">
        <f t="shared" si="19"/>
        <v>1400000</v>
      </c>
      <c r="G163" s="46"/>
      <c r="H163" s="46"/>
      <c r="I163" s="46"/>
      <c r="J163" s="46"/>
      <c r="K163" s="119"/>
    </row>
    <row r="164" spans="1:11" s="126" customFormat="1" ht="24.75" customHeight="1">
      <c r="A164" s="41">
        <v>59</v>
      </c>
      <c r="B164" s="120" t="s">
        <v>391</v>
      </c>
      <c r="C164" s="46">
        <v>4000000</v>
      </c>
      <c r="D164" s="41">
        <v>1</v>
      </c>
      <c r="E164" s="116" t="s">
        <v>340</v>
      </c>
      <c r="F164" s="46">
        <f t="shared" si="19"/>
        <v>4000000</v>
      </c>
      <c r="G164" s="46">
        <v>396397</v>
      </c>
      <c r="H164" s="46">
        <v>54054</v>
      </c>
      <c r="I164" s="46"/>
      <c r="J164" s="46"/>
      <c r="K164" s="168">
        <f t="shared" ref="K164" si="27">F164-G164-H164</f>
        <v>3549549</v>
      </c>
    </row>
    <row r="165" spans="1:11" s="126" customFormat="1" ht="24.75" customHeight="1">
      <c r="A165" s="127">
        <v>60</v>
      </c>
      <c r="B165" s="120" t="s">
        <v>392</v>
      </c>
      <c r="C165" s="46">
        <v>700000</v>
      </c>
      <c r="D165" s="41">
        <v>2</v>
      </c>
      <c r="E165" s="116" t="s">
        <v>340</v>
      </c>
      <c r="F165" s="46">
        <f t="shared" si="19"/>
        <v>1400000</v>
      </c>
      <c r="G165" s="46"/>
      <c r="H165" s="46"/>
      <c r="I165" s="46"/>
      <c r="J165" s="46"/>
      <c r="K165" s="119"/>
    </row>
    <row r="166" spans="1:11" s="126" customFormat="1" ht="24.75" customHeight="1">
      <c r="A166" s="41">
        <v>61</v>
      </c>
      <c r="B166" s="120" t="s">
        <v>393</v>
      </c>
      <c r="C166" s="46">
        <v>1000000</v>
      </c>
      <c r="D166" s="41">
        <v>1</v>
      </c>
      <c r="E166" s="116" t="s">
        <v>277</v>
      </c>
      <c r="F166" s="46">
        <f t="shared" si="19"/>
        <v>1000000</v>
      </c>
      <c r="G166" s="46"/>
      <c r="H166" s="46"/>
      <c r="I166" s="46"/>
      <c r="J166" s="46"/>
      <c r="K166" s="119"/>
    </row>
    <row r="167" spans="1:11" s="126" customFormat="1" ht="24.75" customHeight="1">
      <c r="A167" s="127">
        <v>62</v>
      </c>
      <c r="B167" s="120" t="s">
        <v>394</v>
      </c>
      <c r="C167" s="46">
        <v>400000</v>
      </c>
      <c r="D167" s="41">
        <v>1</v>
      </c>
      <c r="E167" s="116" t="s">
        <v>340</v>
      </c>
      <c r="F167" s="46">
        <f t="shared" si="19"/>
        <v>400000</v>
      </c>
      <c r="G167" s="46"/>
      <c r="H167" s="46"/>
      <c r="I167" s="46"/>
      <c r="J167" s="46"/>
      <c r="K167" s="119"/>
    </row>
    <row r="168" spans="1:11" s="126" customFormat="1" ht="24.75" customHeight="1">
      <c r="A168" s="41">
        <v>63</v>
      </c>
      <c r="B168" s="120" t="s">
        <v>395</v>
      </c>
      <c r="C168" s="46">
        <v>400000</v>
      </c>
      <c r="D168" s="41">
        <v>1</v>
      </c>
      <c r="E168" s="116" t="s">
        <v>340</v>
      </c>
      <c r="F168" s="46">
        <f t="shared" si="19"/>
        <v>400000</v>
      </c>
      <c r="G168" s="46"/>
      <c r="H168" s="46"/>
      <c r="I168" s="46"/>
      <c r="J168" s="46"/>
      <c r="K168" s="119"/>
    </row>
    <row r="169" spans="1:11" s="126" customFormat="1" ht="24.75" customHeight="1">
      <c r="A169" s="127">
        <v>64</v>
      </c>
      <c r="B169" s="120" t="s">
        <v>396</v>
      </c>
      <c r="C169" s="46">
        <v>200000</v>
      </c>
      <c r="D169" s="41">
        <v>3</v>
      </c>
      <c r="E169" s="116" t="s">
        <v>340</v>
      </c>
      <c r="F169" s="46">
        <f t="shared" si="19"/>
        <v>600000</v>
      </c>
      <c r="G169" s="46"/>
      <c r="H169" s="46"/>
      <c r="I169" s="46"/>
      <c r="J169" s="46"/>
      <c r="K169" s="119"/>
    </row>
    <row r="170" spans="1:11" s="126" customFormat="1" ht="24.75" customHeight="1">
      <c r="A170" s="41">
        <v>65</v>
      </c>
      <c r="B170" s="120" t="s">
        <v>398</v>
      </c>
      <c r="C170" s="46">
        <v>300000</v>
      </c>
      <c r="D170" s="41">
        <v>1</v>
      </c>
      <c r="E170" s="116" t="s">
        <v>340</v>
      </c>
      <c r="F170" s="46">
        <f t="shared" si="19"/>
        <v>300000</v>
      </c>
      <c r="G170" s="46"/>
      <c r="H170" s="46"/>
      <c r="I170" s="46"/>
      <c r="J170" s="46"/>
      <c r="K170" s="119"/>
    </row>
    <row r="171" spans="1:11" s="126" customFormat="1" ht="24.75" customHeight="1">
      <c r="A171" s="127">
        <v>66</v>
      </c>
      <c r="B171" s="120" t="s">
        <v>397</v>
      </c>
      <c r="C171" s="46">
        <v>300000</v>
      </c>
      <c r="D171" s="41">
        <v>1</v>
      </c>
      <c r="E171" s="116" t="s">
        <v>340</v>
      </c>
      <c r="F171" s="46">
        <f t="shared" si="19"/>
        <v>300000</v>
      </c>
      <c r="G171" s="46"/>
      <c r="H171" s="46"/>
      <c r="I171" s="46"/>
      <c r="J171" s="46"/>
      <c r="K171" s="119"/>
    </row>
    <row r="172" spans="1:11" s="126" customFormat="1" ht="24.75" customHeight="1">
      <c r="A172" s="41">
        <v>67</v>
      </c>
      <c r="B172" s="120" t="s">
        <v>399</v>
      </c>
      <c r="C172" s="46">
        <v>1000000</v>
      </c>
      <c r="D172" s="41">
        <v>1</v>
      </c>
      <c r="E172" s="116" t="s">
        <v>277</v>
      </c>
      <c r="F172" s="46">
        <f t="shared" si="19"/>
        <v>1000000</v>
      </c>
      <c r="G172" s="46"/>
      <c r="H172" s="46"/>
      <c r="I172" s="46"/>
      <c r="J172" s="46"/>
      <c r="K172" s="119"/>
    </row>
    <row r="173" spans="1:11" s="126" customFormat="1" ht="24.75" customHeight="1">
      <c r="A173" s="177">
        <v>68</v>
      </c>
      <c r="B173" s="149" t="s">
        <v>400</v>
      </c>
      <c r="C173" s="56">
        <v>1000000</v>
      </c>
      <c r="D173" s="49">
        <v>1</v>
      </c>
      <c r="E173" s="151" t="s">
        <v>277</v>
      </c>
      <c r="F173" s="56">
        <f t="shared" si="19"/>
        <v>1000000</v>
      </c>
      <c r="G173" s="56"/>
      <c r="H173" s="56"/>
      <c r="I173" s="56"/>
      <c r="J173" s="56"/>
      <c r="K173" s="153"/>
    </row>
    <row r="174" spans="1:11" ht="21" customHeight="1">
      <c r="A174" s="187"/>
      <c r="B174" s="182" t="s">
        <v>245</v>
      </c>
      <c r="C174" s="188">
        <f>SUM(C163:C173)</f>
        <v>10700000</v>
      </c>
      <c r="D174" s="186"/>
      <c r="E174" s="186"/>
      <c r="F174" s="188">
        <f>SUM(F163:F173)</f>
        <v>11800000</v>
      </c>
      <c r="G174" s="188">
        <f t="shared" ref="G174:K174" si="28">SUM(G163:G173)</f>
        <v>396397</v>
      </c>
      <c r="H174" s="188">
        <f t="shared" si="28"/>
        <v>54054</v>
      </c>
      <c r="I174" s="188">
        <f t="shared" si="28"/>
        <v>0</v>
      </c>
      <c r="J174" s="188">
        <f t="shared" si="28"/>
        <v>0</v>
      </c>
      <c r="K174" s="188">
        <f t="shared" si="28"/>
        <v>3549549</v>
      </c>
    </row>
    <row r="179" spans="1:11" ht="15.75" thickBot="1"/>
    <row r="180" spans="1:11" ht="17.25" customHeight="1">
      <c r="A180" s="310" t="s">
        <v>402</v>
      </c>
      <c r="B180" s="311"/>
      <c r="C180" s="311"/>
      <c r="D180" s="311"/>
      <c r="E180" s="311"/>
      <c r="F180" s="311"/>
      <c r="G180" s="311"/>
      <c r="H180" s="311"/>
      <c r="I180" s="311"/>
      <c r="J180" s="311"/>
      <c r="K180" s="312"/>
    </row>
    <row r="181" spans="1:11" ht="18.75">
      <c r="A181" s="329" t="s">
        <v>269</v>
      </c>
      <c r="B181" s="330"/>
      <c r="C181" s="330"/>
      <c r="D181" s="330"/>
      <c r="E181" s="330"/>
      <c r="F181" s="330"/>
      <c r="G181" s="330"/>
      <c r="H181" s="330"/>
      <c r="I181" s="330"/>
      <c r="J181" s="330"/>
      <c r="K181" s="331"/>
    </row>
    <row r="182" spans="1:11" ht="18.75">
      <c r="A182" s="332" t="s">
        <v>509</v>
      </c>
      <c r="B182" s="333"/>
      <c r="C182" s="333"/>
      <c r="D182" s="333"/>
      <c r="E182" s="333"/>
      <c r="F182" s="333"/>
      <c r="G182" s="333"/>
      <c r="H182" s="333"/>
      <c r="I182" s="333"/>
      <c r="J182" s="333"/>
      <c r="K182" s="334"/>
    </row>
    <row r="183" spans="1:11">
      <c r="A183" s="293" t="s">
        <v>0</v>
      </c>
      <c r="B183" s="294" t="s">
        <v>7</v>
      </c>
      <c r="C183" s="294" t="s">
        <v>8</v>
      </c>
      <c r="D183" s="295" t="s">
        <v>9</v>
      </c>
      <c r="E183" s="295"/>
      <c r="F183" s="294" t="s">
        <v>10</v>
      </c>
      <c r="G183" s="295" t="s">
        <v>11</v>
      </c>
      <c r="H183" s="295"/>
      <c r="I183" s="295"/>
      <c r="J183" s="295"/>
      <c r="K183" s="296" t="s">
        <v>12</v>
      </c>
    </row>
    <row r="184" spans="1:11">
      <c r="A184" s="293"/>
      <c r="B184" s="294"/>
      <c r="C184" s="294"/>
      <c r="D184" s="295"/>
      <c r="E184" s="295"/>
      <c r="F184" s="294"/>
      <c r="G184" s="295"/>
      <c r="H184" s="295"/>
      <c r="I184" s="295"/>
      <c r="J184" s="295"/>
      <c r="K184" s="296"/>
    </row>
    <row r="185" spans="1:11" ht="15.75">
      <c r="A185" s="293"/>
      <c r="B185" s="294"/>
      <c r="C185" s="294"/>
      <c r="D185" s="295"/>
      <c r="E185" s="295"/>
      <c r="F185" s="294"/>
      <c r="G185" s="17" t="s">
        <v>1</v>
      </c>
      <c r="H185" s="17" t="s">
        <v>2</v>
      </c>
      <c r="I185" s="17" t="s">
        <v>5</v>
      </c>
      <c r="J185" s="17" t="s">
        <v>4</v>
      </c>
      <c r="K185" s="296"/>
    </row>
    <row r="186" spans="1:11" ht="23.25" customHeight="1">
      <c r="A186" s="41">
        <v>1</v>
      </c>
      <c r="B186" s="117" t="s">
        <v>406</v>
      </c>
      <c r="C186" s="42">
        <v>8000000</v>
      </c>
      <c r="D186" s="41">
        <v>1</v>
      </c>
      <c r="E186" s="116" t="s">
        <v>277</v>
      </c>
      <c r="F186" s="44">
        <f t="shared" ref="F186:F211" si="29">C186*D186</f>
        <v>8000000</v>
      </c>
      <c r="G186" s="46">
        <v>792793</v>
      </c>
      <c r="H186" s="46">
        <v>108108</v>
      </c>
      <c r="I186" s="30"/>
      <c r="J186" s="30"/>
      <c r="K186" s="168">
        <f t="shared" ref="K186:K190" si="30">F186-G186-H186</f>
        <v>7099099</v>
      </c>
    </row>
    <row r="187" spans="1:11" ht="23.25" customHeight="1">
      <c r="A187" s="41">
        <v>2</v>
      </c>
      <c r="B187" s="117" t="s">
        <v>408</v>
      </c>
      <c r="C187" s="42">
        <v>6000000</v>
      </c>
      <c r="D187" s="41">
        <v>1</v>
      </c>
      <c r="E187" s="116" t="s">
        <v>277</v>
      </c>
      <c r="F187" s="44">
        <f t="shared" si="29"/>
        <v>6000000</v>
      </c>
      <c r="G187" s="46">
        <v>594595</v>
      </c>
      <c r="H187" s="46">
        <v>81081</v>
      </c>
      <c r="I187" s="30"/>
      <c r="J187" s="30"/>
      <c r="K187" s="168">
        <f t="shared" si="30"/>
        <v>5324324</v>
      </c>
    </row>
    <row r="188" spans="1:11" ht="23.25" customHeight="1">
      <c r="A188" s="41">
        <v>3</v>
      </c>
      <c r="B188" s="117" t="s">
        <v>409</v>
      </c>
      <c r="C188" s="42">
        <v>4500000</v>
      </c>
      <c r="D188" s="41">
        <v>1</v>
      </c>
      <c r="E188" s="116" t="s">
        <v>277</v>
      </c>
      <c r="F188" s="44">
        <f t="shared" si="29"/>
        <v>4500000</v>
      </c>
      <c r="G188" s="46">
        <v>445946</v>
      </c>
      <c r="H188" s="46">
        <v>60810</v>
      </c>
      <c r="I188" s="30"/>
      <c r="J188" s="30"/>
      <c r="K188" s="168">
        <f t="shared" si="30"/>
        <v>3993244</v>
      </c>
    </row>
    <row r="189" spans="1:11" ht="23.25" customHeight="1">
      <c r="A189" s="184"/>
      <c r="B189" s="182" t="s">
        <v>245</v>
      </c>
      <c r="C189" s="183">
        <f>SUM(C186:C188)</f>
        <v>18500000</v>
      </c>
      <c r="D189" s="184"/>
      <c r="E189" s="182"/>
      <c r="F189" s="189">
        <f>SUM(F186:F188)</f>
        <v>18500000</v>
      </c>
      <c r="G189" s="189">
        <f t="shared" ref="G189:K189" si="31">SUM(G186:G188)</f>
        <v>1833334</v>
      </c>
      <c r="H189" s="189">
        <f t="shared" si="31"/>
        <v>249999</v>
      </c>
      <c r="I189" s="189">
        <f t="shared" si="31"/>
        <v>0</v>
      </c>
      <c r="J189" s="189">
        <f t="shared" si="31"/>
        <v>0</v>
      </c>
      <c r="K189" s="189">
        <f t="shared" si="31"/>
        <v>16416667</v>
      </c>
    </row>
    <row r="190" spans="1:11" ht="23.25" customHeight="1">
      <c r="A190" s="41">
        <v>4</v>
      </c>
      <c r="B190" s="117" t="s">
        <v>413</v>
      </c>
      <c r="C190" s="42">
        <v>3500000</v>
      </c>
      <c r="D190" s="41">
        <v>1</v>
      </c>
      <c r="E190" s="116" t="s">
        <v>340</v>
      </c>
      <c r="F190" s="42">
        <f t="shared" si="29"/>
        <v>3500000</v>
      </c>
      <c r="G190" s="46">
        <v>346847</v>
      </c>
      <c r="H190" s="46">
        <v>47297</v>
      </c>
      <c r="I190" s="30"/>
      <c r="J190" s="30"/>
      <c r="K190" s="168">
        <f t="shared" si="30"/>
        <v>3105856</v>
      </c>
    </row>
    <row r="191" spans="1:11" ht="23.25" customHeight="1">
      <c r="A191" s="41">
        <v>5</v>
      </c>
      <c r="B191" s="117" t="s">
        <v>414</v>
      </c>
      <c r="C191" s="42">
        <v>450000</v>
      </c>
      <c r="D191" s="41">
        <v>2</v>
      </c>
      <c r="E191" s="116" t="s">
        <v>340</v>
      </c>
      <c r="F191" s="42">
        <f t="shared" si="29"/>
        <v>900000</v>
      </c>
      <c r="G191" s="46"/>
      <c r="H191" s="46"/>
      <c r="I191" s="30"/>
      <c r="J191" s="30"/>
      <c r="K191" s="30"/>
    </row>
    <row r="192" spans="1:11" ht="23.25" customHeight="1">
      <c r="A192" s="41">
        <v>6</v>
      </c>
      <c r="B192" s="117" t="s">
        <v>416</v>
      </c>
      <c r="C192" s="42">
        <v>300000</v>
      </c>
      <c r="D192" s="116">
        <v>1</v>
      </c>
      <c r="E192" s="116" t="s">
        <v>340</v>
      </c>
      <c r="F192" s="42">
        <f t="shared" si="29"/>
        <v>300000</v>
      </c>
      <c r="G192" s="46"/>
      <c r="H192" s="46"/>
      <c r="I192" s="30"/>
      <c r="J192" s="30"/>
      <c r="K192" s="30"/>
    </row>
    <row r="193" spans="1:11" ht="23.25" customHeight="1">
      <c r="A193" s="41">
        <v>7</v>
      </c>
      <c r="B193" s="117" t="s">
        <v>415</v>
      </c>
      <c r="C193" s="42">
        <v>145000</v>
      </c>
      <c r="D193" s="116">
        <v>10</v>
      </c>
      <c r="E193" s="116" t="s">
        <v>340</v>
      </c>
      <c r="F193" s="42">
        <f t="shared" si="29"/>
        <v>1450000</v>
      </c>
      <c r="G193" s="40"/>
      <c r="H193" s="40"/>
      <c r="I193" s="30"/>
      <c r="J193" s="30"/>
      <c r="K193" s="30"/>
    </row>
    <row r="194" spans="1:11" ht="23.25" customHeight="1">
      <c r="A194" s="184"/>
      <c r="B194" s="182" t="s">
        <v>245</v>
      </c>
      <c r="C194" s="183">
        <f>SUM(C190:C193)</f>
        <v>4395000</v>
      </c>
      <c r="D194" s="182"/>
      <c r="E194" s="182"/>
      <c r="F194" s="183">
        <f>SUM(F190:F193)</f>
        <v>6150000</v>
      </c>
      <c r="G194" s="183">
        <f t="shared" ref="G194:K194" si="32">SUM(G190:G193)</f>
        <v>346847</v>
      </c>
      <c r="H194" s="183">
        <f t="shared" si="32"/>
        <v>47297</v>
      </c>
      <c r="I194" s="183">
        <f t="shared" si="32"/>
        <v>0</v>
      </c>
      <c r="J194" s="183">
        <f t="shared" si="32"/>
        <v>0</v>
      </c>
      <c r="K194" s="183">
        <f t="shared" si="32"/>
        <v>3105856</v>
      </c>
    </row>
    <row r="195" spans="1:11" ht="23.25" customHeight="1">
      <c r="A195" s="41">
        <v>8</v>
      </c>
      <c r="B195" s="117" t="s">
        <v>407</v>
      </c>
      <c r="C195" s="42">
        <v>7850000</v>
      </c>
      <c r="D195" s="41">
        <v>1</v>
      </c>
      <c r="E195" s="116" t="s">
        <v>277</v>
      </c>
      <c r="F195" s="44">
        <f t="shared" si="29"/>
        <v>7850000</v>
      </c>
      <c r="G195" s="46">
        <v>777928</v>
      </c>
      <c r="H195" s="46">
        <v>106081</v>
      </c>
      <c r="I195" s="30"/>
      <c r="J195" s="30"/>
      <c r="K195" s="168">
        <f t="shared" ref="K195" si="33">F195-G195-H195</f>
        <v>6965991</v>
      </c>
    </row>
    <row r="196" spans="1:11" ht="23.25" customHeight="1">
      <c r="A196" s="41">
        <v>9</v>
      </c>
      <c r="B196" s="117" t="s">
        <v>419</v>
      </c>
      <c r="C196" s="42">
        <v>350000</v>
      </c>
      <c r="D196" s="41">
        <v>2</v>
      </c>
      <c r="E196" s="116" t="s">
        <v>340</v>
      </c>
      <c r="F196" s="44">
        <f t="shared" si="29"/>
        <v>700000</v>
      </c>
      <c r="G196" s="40"/>
      <c r="H196" s="40"/>
      <c r="I196" s="30"/>
      <c r="J196" s="30"/>
      <c r="K196" s="30"/>
    </row>
    <row r="197" spans="1:11" ht="23.25" customHeight="1">
      <c r="A197" s="41">
        <v>10</v>
      </c>
      <c r="B197" s="117" t="s">
        <v>418</v>
      </c>
      <c r="C197" s="42">
        <v>140000</v>
      </c>
      <c r="D197" s="41">
        <v>20</v>
      </c>
      <c r="E197" s="116" t="s">
        <v>340</v>
      </c>
      <c r="F197" s="44">
        <f t="shared" si="29"/>
        <v>2800000</v>
      </c>
      <c r="G197" s="40"/>
      <c r="H197" s="40"/>
      <c r="I197" s="30"/>
      <c r="J197" s="30"/>
      <c r="K197" s="30"/>
    </row>
    <row r="198" spans="1:11" ht="23.25" customHeight="1">
      <c r="A198" s="184"/>
      <c r="B198" s="182" t="s">
        <v>245</v>
      </c>
      <c r="C198" s="183">
        <f>SUM(C195:C197)</f>
        <v>8340000</v>
      </c>
      <c r="D198" s="184"/>
      <c r="E198" s="182"/>
      <c r="F198" s="189">
        <f>SUM(F195:F197)</f>
        <v>11350000</v>
      </c>
      <c r="G198" s="189">
        <f t="shared" ref="G198:K198" si="34">SUM(G195:G197)</f>
        <v>777928</v>
      </c>
      <c r="H198" s="189">
        <f t="shared" si="34"/>
        <v>106081</v>
      </c>
      <c r="I198" s="189">
        <f t="shared" si="34"/>
        <v>0</v>
      </c>
      <c r="J198" s="189">
        <f t="shared" si="34"/>
        <v>0</v>
      </c>
      <c r="K198" s="189">
        <f t="shared" si="34"/>
        <v>6965991</v>
      </c>
    </row>
    <row r="199" spans="1:11" ht="23.25" customHeight="1">
      <c r="A199" s="41">
        <v>11</v>
      </c>
      <c r="B199" s="117" t="s">
        <v>423</v>
      </c>
      <c r="C199" s="42">
        <v>150000</v>
      </c>
      <c r="D199" s="41">
        <v>15</v>
      </c>
      <c r="E199" s="116" t="s">
        <v>340</v>
      </c>
      <c r="F199" s="44">
        <f t="shared" si="29"/>
        <v>2250000</v>
      </c>
      <c r="G199" s="46">
        <v>222973</v>
      </c>
      <c r="H199" s="46">
        <v>30405</v>
      </c>
      <c r="I199" s="30"/>
      <c r="J199" s="30"/>
      <c r="K199" s="168">
        <f t="shared" ref="K199:K211" si="35">F199-G199-H199</f>
        <v>1996622</v>
      </c>
    </row>
    <row r="200" spans="1:11" ht="23.25" customHeight="1">
      <c r="A200" s="41">
        <v>12</v>
      </c>
      <c r="B200" s="117" t="s">
        <v>424</v>
      </c>
      <c r="C200" s="42">
        <v>350000</v>
      </c>
      <c r="D200" s="41">
        <v>2</v>
      </c>
      <c r="E200" s="116" t="s">
        <v>340</v>
      </c>
      <c r="F200" s="44">
        <f t="shared" si="29"/>
        <v>700000</v>
      </c>
      <c r="G200" s="46"/>
      <c r="H200" s="46"/>
      <c r="I200" s="30"/>
      <c r="J200" s="30"/>
      <c r="K200" s="168"/>
    </row>
    <row r="201" spans="1:11" ht="23.25" customHeight="1">
      <c r="A201" s="41">
        <v>13</v>
      </c>
      <c r="B201" s="117" t="s">
        <v>425</v>
      </c>
      <c r="C201" s="42">
        <v>4500000</v>
      </c>
      <c r="D201" s="41">
        <v>1</v>
      </c>
      <c r="E201" s="116" t="s">
        <v>278</v>
      </c>
      <c r="F201" s="44">
        <f t="shared" si="29"/>
        <v>4500000</v>
      </c>
      <c r="G201" s="46">
        <v>445946</v>
      </c>
      <c r="H201" s="46">
        <v>60810</v>
      </c>
      <c r="I201" s="30"/>
      <c r="J201" s="30"/>
      <c r="K201" s="168">
        <f t="shared" si="35"/>
        <v>3993244</v>
      </c>
    </row>
    <row r="202" spans="1:11" ht="23.25" customHeight="1">
      <c r="A202" s="41">
        <v>14</v>
      </c>
      <c r="B202" s="117" t="s">
        <v>426</v>
      </c>
      <c r="C202" s="42">
        <v>4300000</v>
      </c>
      <c r="D202" s="41">
        <v>1</v>
      </c>
      <c r="E202" s="116" t="s">
        <v>277</v>
      </c>
      <c r="F202" s="44">
        <f t="shared" si="29"/>
        <v>4300000</v>
      </c>
      <c r="G202" s="46">
        <v>426127</v>
      </c>
      <c r="H202" s="46">
        <v>58108</v>
      </c>
      <c r="I202" s="30"/>
      <c r="J202" s="30"/>
      <c r="K202" s="168">
        <f t="shared" si="35"/>
        <v>3815765</v>
      </c>
    </row>
    <row r="203" spans="1:11" ht="23.25" customHeight="1">
      <c r="A203" s="41">
        <v>15</v>
      </c>
      <c r="B203" s="117" t="s">
        <v>427</v>
      </c>
      <c r="C203" s="42">
        <v>600000</v>
      </c>
      <c r="D203" s="41">
        <v>1</v>
      </c>
      <c r="E203" s="116" t="s">
        <v>171</v>
      </c>
      <c r="F203" s="44">
        <f t="shared" si="29"/>
        <v>600000</v>
      </c>
      <c r="G203" s="46"/>
      <c r="H203" s="46"/>
      <c r="I203" s="30"/>
      <c r="J203" s="30"/>
      <c r="K203" s="168"/>
    </row>
    <row r="204" spans="1:11" ht="23.25" customHeight="1">
      <c r="A204" s="41">
        <v>16</v>
      </c>
      <c r="B204" s="117" t="s">
        <v>428</v>
      </c>
      <c r="C204" s="42">
        <v>800000</v>
      </c>
      <c r="D204" s="41">
        <v>1</v>
      </c>
      <c r="E204" s="116" t="s">
        <v>171</v>
      </c>
      <c r="F204" s="44">
        <f t="shared" si="29"/>
        <v>800000</v>
      </c>
      <c r="G204" s="46"/>
      <c r="H204" s="46"/>
      <c r="I204" s="30"/>
      <c r="J204" s="30"/>
      <c r="K204" s="168"/>
    </row>
    <row r="205" spans="1:11" ht="23.25" customHeight="1">
      <c r="A205" s="41">
        <v>17</v>
      </c>
      <c r="B205" s="117" t="s">
        <v>429</v>
      </c>
      <c r="C205" s="42">
        <v>300000</v>
      </c>
      <c r="D205" s="41">
        <v>1</v>
      </c>
      <c r="E205" s="116" t="s">
        <v>340</v>
      </c>
      <c r="F205" s="44">
        <f t="shared" si="29"/>
        <v>300000</v>
      </c>
      <c r="G205" s="46"/>
      <c r="H205" s="46"/>
      <c r="I205" s="30"/>
      <c r="J205" s="30"/>
      <c r="K205" s="168"/>
    </row>
    <row r="206" spans="1:11" ht="23.25" customHeight="1">
      <c r="A206" s="184"/>
      <c r="B206" s="182" t="s">
        <v>245</v>
      </c>
      <c r="C206" s="183">
        <f>SUM(C199:C205)</f>
        <v>11000000</v>
      </c>
      <c r="D206" s="184"/>
      <c r="E206" s="182"/>
      <c r="F206" s="189">
        <f>SUM(F199:F205)</f>
        <v>13450000</v>
      </c>
      <c r="G206" s="189">
        <f t="shared" ref="G206:K206" si="36">SUM(G199:G205)</f>
        <v>1095046</v>
      </c>
      <c r="H206" s="189">
        <f t="shared" si="36"/>
        <v>149323</v>
      </c>
      <c r="I206" s="189">
        <f t="shared" si="36"/>
        <v>0</v>
      </c>
      <c r="J206" s="189">
        <f t="shared" si="36"/>
        <v>0</v>
      </c>
      <c r="K206" s="189">
        <f t="shared" si="36"/>
        <v>9805631</v>
      </c>
    </row>
    <row r="207" spans="1:11" ht="23.25" customHeight="1">
      <c r="A207" s="41">
        <v>18</v>
      </c>
      <c r="B207" s="117" t="s">
        <v>430</v>
      </c>
      <c r="C207" s="42">
        <v>8000000</v>
      </c>
      <c r="D207" s="41">
        <v>1</v>
      </c>
      <c r="E207" s="116" t="s">
        <v>277</v>
      </c>
      <c r="F207" s="44">
        <f t="shared" si="29"/>
        <v>8000000</v>
      </c>
      <c r="G207" s="46">
        <v>792793</v>
      </c>
      <c r="H207" s="46">
        <v>108108</v>
      </c>
      <c r="I207" s="30"/>
      <c r="J207" s="30"/>
      <c r="K207" s="168">
        <f t="shared" si="35"/>
        <v>7099099</v>
      </c>
    </row>
    <row r="208" spans="1:11" ht="23.25" customHeight="1">
      <c r="A208" s="41">
        <v>19</v>
      </c>
      <c r="B208" s="117" t="s">
        <v>432</v>
      </c>
      <c r="C208" s="42">
        <v>15000000</v>
      </c>
      <c r="D208" s="41">
        <v>1</v>
      </c>
      <c r="E208" s="116" t="s">
        <v>171</v>
      </c>
      <c r="F208" s="44">
        <f t="shared" si="29"/>
        <v>15000000</v>
      </c>
      <c r="G208" s="46">
        <v>1486487</v>
      </c>
      <c r="H208" s="46">
        <v>202702</v>
      </c>
      <c r="I208" s="30"/>
      <c r="J208" s="30"/>
      <c r="K208" s="168">
        <f t="shared" si="35"/>
        <v>13310811</v>
      </c>
    </row>
    <row r="209" spans="1:11" ht="23.25" customHeight="1">
      <c r="A209" s="41">
        <v>20</v>
      </c>
      <c r="B209" s="117" t="s">
        <v>433</v>
      </c>
      <c r="C209" s="42">
        <v>140000</v>
      </c>
      <c r="D209" s="41">
        <v>30</v>
      </c>
      <c r="E209" s="116" t="s">
        <v>340</v>
      </c>
      <c r="F209" s="44">
        <f t="shared" si="29"/>
        <v>4200000</v>
      </c>
      <c r="G209" s="46">
        <v>416217</v>
      </c>
      <c r="H209" s="46">
        <v>56756</v>
      </c>
      <c r="I209" s="30"/>
      <c r="J209" s="30"/>
      <c r="K209" s="168">
        <f t="shared" si="35"/>
        <v>3727027</v>
      </c>
    </row>
    <row r="210" spans="1:11" ht="23.25" customHeight="1">
      <c r="A210" s="41">
        <v>21</v>
      </c>
      <c r="B210" s="117" t="s">
        <v>434</v>
      </c>
      <c r="C210" s="42">
        <v>4500000</v>
      </c>
      <c r="D210" s="41">
        <v>1</v>
      </c>
      <c r="E210" s="116" t="s">
        <v>278</v>
      </c>
      <c r="F210" s="44">
        <f t="shared" si="29"/>
        <v>4500000</v>
      </c>
      <c r="G210" s="46">
        <v>445946</v>
      </c>
      <c r="H210" s="46">
        <v>60810</v>
      </c>
      <c r="I210" s="30"/>
      <c r="J210" s="30"/>
      <c r="K210" s="168">
        <f t="shared" si="35"/>
        <v>3993244</v>
      </c>
    </row>
    <row r="211" spans="1:11" ht="23.25" customHeight="1">
      <c r="A211" s="49">
        <v>22</v>
      </c>
      <c r="B211" s="152" t="s">
        <v>435</v>
      </c>
      <c r="C211" s="51">
        <v>2800000</v>
      </c>
      <c r="D211" s="49">
        <v>1</v>
      </c>
      <c r="E211" s="151" t="s">
        <v>277</v>
      </c>
      <c r="F211" s="51">
        <f t="shared" si="29"/>
        <v>2800000</v>
      </c>
      <c r="G211" s="56">
        <v>277478</v>
      </c>
      <c r="H211" s="56">
        <v>37837</v>
      </c>
      <c r="I211" s="54"/>
      <c r="J211" s="54"/>
      <c r="K211" s="168">
        <f t="shared" si="35"/>
        <v>2484685</v>
      </c>
    </row>
    <row r="212" spans="1:11" ht="23.25" customHeight="1">
      <c r="A212" s="187"/>
      <c r="B212" s="182" t="s">
        <v>245</v>
      </c>
      <c r="C212" s="188">
        <f>SUM(C207:C211)</f>
        <v>30440000</v>
      </c>
      <c r="D212" s="186"/>
      <c r="E212" s="186"/>
      <c r="F212" s="188">
        <f>SUM(F207:F211)</f>
        <v>34500000</v>
      </c>
      <c r="G212" s="188">
        <f t="shared" ref="G212:K212" si="37">SUM(G207:G211)</f>
        <v>3418921</v>
      </c>
      <c r="H212" s="188">
        <f t="shared" si="37"/>
        <v>466213</v>
      </c>
      <c r="I212" s="188">
        <f t="shared" si="37"/>
        <v>0</v>
      </c>
      <c r="J212" s="188">
        <f t="shared" si="37"/>
        <v>0</v>
      </c>
      <c r="K212" s="188">
        <f t="shared" si="37"/>
        <v>30614866</v>
      </c>
    </row>
    <row r="215" spans="1:11" ht="15.75" thickBot="1"/>
    <row r="216" spans="1:11" ht="15" customHeight="1">
      <c r="A216" s="317" t="s">
        <v>436</v>
      </c>
      <c r="B216" s="318"/>
      <c r="C216" s="318"/>
      <c r="D216" s="318"/>
      <c r="E216" s="318"/>
      <c r="F216" s="318"/>
      <c r="G216" s="318"/>
      <c r="H216" s="318"/>
      <c r="I216" s="318"/>
      <c r="J216" s="318"/>
      <c r="K216" s="319"/>
    </row>
    <row r="217" spans="1:11" ht="15" customHeight="1">
      <c r="A217" s="320" t="s">
        <v>269</v>
      </c>
      <c r="B217" s="321"/>
      <c r="C217" s="321"/>
      <c r="D217" s="321"/>
      <c r="E217" s="321"/>
      <c r="F217" s="321"/>
      <c r="G217" s="321"/>
      <c r="H217" s="321"/>
      <c r="I217" s="321"/>
      <c r="J217" s="321"/>
      <c r="K217" s="322"/>
    </row>
    <row r="218" spans="1:11" ht="15" customHeight="1">
      <c r="A218" s="323" t="s">
        <v>510</v>
      </c>
      <c r="B218" s="324"/>
      <c r="C218" s="324"/>
      <c r="D218" s="324"/>
      <c r="E218" s="324"/>
      <c r="F218" s="324"/>
      <c r="G218" s="324"/>
      <c r="H218" s="324"/>
      <c r="I218" s="324"/>
      <c r="J218" s="324"/>
      <c r="K218" s="325"/>
    </row>
    <row r="219" spans="1:11" ht="13.5" customHeight="1">
      <c r="A219" s="293" t="s">
        <v>0</v>
      </c>
      <c r="B219" s="294" t="s">
        <v>7</v>
      </c>
      <c r="C219" s="294" t="s">
        <v>8</v>
      </c>
      <c r="D219" s="295" t="s">
        <v>9</v>
      </c>
      <c r="E219" s="295"/>
      <c r="F219" s="294" t="s">
        <v>10</v>
      </c>
      <c r="G219" s="295" t="s">
        <v>11</v>
      </c>
      <c r="H219" s="295"/>
      <c r="I219" s="295"/>
      <c r="J219" s="295"/>
      <c r="K219" s="296" t="s">
        <v>12</v>
      </c>
    </row>
    <row r="220" spans="1:11" ht="13.5" customHeight="1">
      <c r="A220" s="293"/>
      <c r="B220" s="294"/>
      <c r="C220" s="294"/>
      <c r="D220" s="295"/>
      <c r="E220" s="295"/>
      <c r="F220" s="294"/>
      <c r="G220" s="295"/>
      <c r="H220" s="295"/>
      <c r="I220" s="295"/>
      <c r="J220" s="295"/>
      <c r="K220" s="296"/>
    </row>
    <row r="221" spans="1:11" ht="13.5" customHeight="1">
      <c r="A221" s="293"/>
      <c r="B221" s="294"/>
      <c r="C221" s="294"/>
      <c r="D221" s="295"/>
      <c r="E221" s="295"/>
      <c r="F221" s="294"/>
      <c r="G221" s="17" t="s">
        <v>1</v>
      </c>
      <c r="H221" s="17" t="s">
        <v>2</v>
      </c>
      <c r="I221" s="17" t="s">
        <v>5</v>
      </c>
      <c r="J221" s="17" t="s">
        <v>4</v>
      </c>
      <c r="K221" s="296"/>
    </row>
    <row r="222" spans="1:11" ht="24.75" customHeight="1">
      <c r="A222" s="41">
        <v>1</v>
      </c>
      <c r="B222" s="120" t="s">
        <v>438</v>
      </c>
      <c r="C222" s="42">
        <v>4000000</v>
      </c>
      <c r="D222" s="41">
        <v>1</v>
      </c>
      <c r="E222" s="116" t="s">
        <v>278</v>
      </c>
      <c r="F222" s="42">
        <f t="shared" ref="F222:F249" si="38">C222*D222</f>
        <v>4000000</v>
      </c>
      <c r="G222" s="46">
        <v>396397</v>
      </c>
      <c r="H222" s="46">
        <v>54054</v>
      </c>
      <c r="I222" s="30"/>
      <c r="J222" s="30"/>
      <c r="K222" s="168">
        <f t="shared" ref="K222:K249" si="39">F222-G222-H222</f>
        <v>3549549</v>
      </c>
    </row>
    <row r="223" spans="1:11" ht="24.75" customHeight="1">
      <c r="A223" s="41">
        <v>2</v>
      </c>
      <c r="B223" s="120" t="s">
        <v>439</v>
      </c>
      <c r="C223" s="42">
        <v>1500000</v>
      </c>
      <c r="D223" s="41">
        <v>1</v>
      </c>
      <c r="E223" s="116" t="s">
        <v>278</v>
      </c>
      <c r="F223" s="42">
        <f t="shared" si="38"/>
        <v>1500000</v>
      </c>
      <c r="G223" s="46"/>
      <c r="H223" s="46"/>
      <c r="I223" s="30"/>
      <c r="J223" s="30"/>
      <c r="K223" s="168"/>
    </row>
    <row r="224" spans="1:11" ht="24.75" customHeight="1">
      <c r="A224" s="41">
        <v>3</v>
      </c>
      <c r="B224" s="120" t="s">
        <v>440</v>
      </c>
      <c r="C224" s="42">
        <v>1500000</v>
      </c>
      <c r="D224" s="41">
        <v>1</v>
      </c>
      <c r="E224" s="116" t="s">
        <v>277</v>
      </c>
      <c r="F224" s="42">
        <f t="shared" si="38"/>
        <v>1500000</v>
      </c>
      <c r="G224" s="46"/>
      <c r="H224" s="46"/>
      <c r="I224" s="30"/>
      <c r="J224" s="30"/>
      <c r="K224" s="168"/>
    </row>
    <row r="225" spans="1:11" ht="24.75" customHeight="1">
      <c r="A225" s="41">
        <v>4</v>
      </c>
      <c r="B225" s="120" t="s">
        <v>441</v>
      </c>
      <c r="C225" s="42">
        <v>3250000</v>
      </c>
      <c r="D225" s="41">
        <v>1</v>
      </c>
      <c r="E225" s="116" t="s">
        <v>340</v>
      </c>
      <c r="F225" s="42">
        <f t="shared" si="38"/>
        <v>3250000</v>
      </c>
      <c r="G225" s="46">
        <v>322073</v>
      </c>
      <c r="H225" s="46">
        <v>43918</v>
      </c>
      <c r="I225" s="30"/>
      <c r="J225" s="30"/>
      <c r="K225" s="168">
        <f t="shared" si="39"/>
        <v>2884009</v>
      </c>
    </row>
    <row r="226" spans="1:11" ht="24.75" customHeight="1">
      <c r="A226" s="184"/>
      <c r="B226" s="182" t="s">
        <v>245</v>
      </c>
      <c r="C226" s="183">
        <f>SUM(C222:C225)</f>
        <v>10250000</v>
      </c>
      <c r="D226" s="184"/>
      <c r="E226" s="182"/>
      <c r="F226" s="183">
        <f>SUM(F222:F225)</f>
        <v>10250000</v>
      </c>
      <c r="G226" s="183">
        <f t="shared" ref="G226:K226" si="40">SUM(G222:G225)</f>
        <v>718470</v>
      </c>
      <c r="H226" s="183">
        <f t="shared" si="40"/>
        <v>97972</v>
      </c>
      <c r="I226" s="183">
        <f t="shared" si="40"/>
        <v>0</v>
      </c>
      <c r="J226" s="183">
        <f t="shared" si="40"/>
        <v>0</v>
      </c>
      <c r="K226" s="183">
        <f t="shared" si="40"/>
        <v>6433558</v>
      </c>
    </row>
    <row r="227" spans="1:11" ht="24.75" customHeight="1">
      <c r="A227" s="41">
        <v>5</v>
      </c>
      <c r="B227" s="120" t="s">
        <v>443</v>
      </c>
      <c r="C227" s="42">
        <v>2000000</v>
      </c>
      <c r="D227" s="41">
        <v>1</v>
      </c>
      <c r="E227" s="116" t="s">
        <v>277</v>
      </c>
      <c r="F227" s="42">
        <f t="shared" si="38"/>
        <v>2000000</v>
      </c>
      <c r="G227" s="46"/>
      <c r="H227" s="46"/>
      <c r="I227" s="30"/>
      <c r="J227" s="30"/>
      <c r="K227" s="168"/>
    </row>
    <row r="228" spans="1:11" ht="24.75" customHeight="1">
      <c r="A228" s="41">
        <v>6</v>
      </c>
      <c r="B228" s="120" t="s">
        <v>442</v>
      </c>
      <c r="C228" s="42">
        <v>3000000</v>
      </c>
      <c r="D228" s="41">
        <v>1</v>
      </c>
      <c r="E228" s="116" t="s">
        <v>277</v>
      </c>
      <c r="F228" s="42">
        <f t="shared" si="38"/>
        <v>3000000</v>
      </c>
      <c r="G228" s="46">
        <v>297298</v>
      </c>
      <c r="H228" s="46">
        <v>40540</v>
      </c>
      <c r="I228" s="30"/>
      <c r="J228" s="30"/>
      <c r="K228" s="168">
        <f t="shared" si="39"/>
        <v>2662162</v>
      </c>
    </row>
    <row r="229" spans="1:11" ht="24.75" customHeight="1">
      <c r="A229" s="41">
        <v>7</v>
      </c>
      <c r="B229" s="120" t="s">
        <v>444</v>
      </c>
      <c r="C229" s="42">
        <v>5000000</v>
      </c>
      <c r="D229" s="41">
        <v>1</v>
      </c>
      <c r="E229" s="116" t="s">
        <v>277</v>
      </c>
      <c r="F229" s="42">
        <f t="shared" si="38"/>
        <v>5000000</v>
      </c>
      <c r="G229" s="46">
        <v>495496</v>
      </c>
      <c r="H229" s="46">
        <v>67567</v>
      </c>
      <c r="I229" s="30"/>
      <c r="J229" s="30"/>
      <c r="K229" s="168">
        <f t="shared" si="39"/>
        <v>4436937</v>
      </c>
    </row>
    <row r="230" spans="1:11" ht="24.75" customHeight="1">
      <c r="A230" s="184"/>
      <c r="B230" s="182" t="s">
        <v>245</v>
      </c>
      <c r="C230" s="183">
        <f>SUM(C227:C229)</f>
        <v>10000000</v>
      </c>
      <c r="D230" s="184"/>
      <c r="E230" s="182"/>
      <c r="F230" s="183">
        <f>SUM(F227:F229)</f>
        <v>10000000</v>
      </c>
      <c r="G230" s="183">
        <f t="shared" ref="G230:K230" si="41">SUM(G227:G229)</f>
        <v>792794</v>
      </c>
      <c r="H230" s="183">
        <f t="shared" si="41"/>
        <v>108107</v>
      </c>
      <c r="I230" s="183">
        <f t="shared" si="41"/>
        <v>0</v>
      </c>
      <c r="J230" s="183">
        <f t="shared" si="41"/>
        <v>0</v>
      </c>
      <c r="K230" s="183">
        <f t="shared" si="41"/>
        <v>7099099</v>
      </c>
    </row>
    <row r="231" spans="1:11" ht="24.75" customHeight="1">
      <c r="A231" s="41">
        <v>8</v>
      </c>
      <c r="B231" s="120" t="s">
        <v>447</v>
      </c>
      <c r="C231" s="42">
        <v>3000000</v>
      </c>
      <c r="D231" s="41">
        <v>1</v>
      </c>
      <c r="E231" s="116" t="s">
        <v>340</v>
      </c>
      <c r="F231" s="42">
        <f t="shared" si="38"/>
        <v>3000000</v>
      </c>
      <c r="G231" s="46">
        <v>297298</v>
      </c>
      <c r="H231" s="46">
        <v>40540</v>
      </c>
      <c r="I231" s="30"/>
      <c r="J231" s="30"/>
      <c r="K231" s="168">
        <f t="shared" si="39"/>
        <v>2662162</v>
      </c>
    </row>
    <row r="232" spans="1:11" ht="24.75" customHeight="1">
      <c r="A232" s="184"/>
      <c r="B232" s="182" t="s">
        <v>245</v>
      </c>
      <c r="C232" s="183">
        <f>SUM(C231)</f>
        <v>3000000</v>
      </c>
      <c r="D232" s="184"/>
      <c r="E232" s="182"/>
      <c r="F232" s="183">
        <f>SUM(F231)</f>
        <v>3000000</v>
      </c>
      <c r="G232" s="183">
        <f t="shared" ref="G232:K232" si="42">SUM(G231)</f>
        <v>297298</v>
      </c>
      <c r="H232" s="183">
        <f t="shared" si="42"/>
        <v>40540</v>
      </c>
      <c r="I232" s="183">
        <f t="shared" si="42"/>
        <v>0</v>
      </c>
      <c r="J232" s="183">
        <f t="shared" si="42"/>
        <v>0</v>
      </c>
      <c r="K232" s="183">
        <f t="shared" si="42"/>
        <v>2662162</v>
      </c>
    </row>
    <row r="233" spans="1:11" ht="24.75" customHeight="1">
      <c r="A233" s="41">
        <v>9</v>
      </c>
      <c r="B233" s="120" t="s">
        <v>452</v>
      </c>
      <c r="C233" s="42">
        <v>1500000</v>
      </c>
      <c r="D233" s="41">
        <v>1</v>
      </c>
      <c r="E233" s="116" t="s">
        <v>277</v>
      </c>
      <c r="F233" s="42">
        <f t="shared" si="38"/>
        <v>1500000</v>
      </c>
      <c r="G233" s="46"/>
      <c r="H233" s="46"/>
      <c r="I233" s="30"/>
      <c r="J233" s="30"/>
      <c r="K233" s="168"/>
    </row>
    <row r="234" spans="1:11" ht="24.75" customHeight="1">
      <c r="A234" s="41">
        <v>10</v>
      </c>
      <c r="B234" s="120" t="s">
        <v>453</v>
      </c>
      <c r="C234" s="42">
        <v>3500000</v>
      </c>
      <c r="D234" s="41">
        <v>1</v>
      </c>
      <c r="E234" s="116" t="s">
        <v>340</v>
      </c>
      <c r="F234" s="42">
        <f t="shared" si="38"/>
        <v>3500000</v>
      </c>
      <c r="G234" s="46">
        <v>346847</v>
      </c>
      <c r="H234" s="46">
        <v>47297</v>
      </c>
      <c r="I234" s="30"/>
      <c r="J234" s="30"/>
      <c r="K234" s="168">
        <f t="shared" si="39"/>
        <v>3105856</v>
      </c>
    </row>
    <row r="235" spans="1:11" ht="24.75" customHeight="1">
      <c r="A235" s="41">
        <v>11</v>
      </c>
      <c r="B235" s="120" t="s">
        <v>454</v>
      </c>
      <c r="C235" s="42">
        <v>3250000</v>
      </c>
      <c r="D235" s="41">
        <v>1</v>
      </c>
      <c r="E235" s="116" t="s">
        <v>340</v>
      </c>
      <c r="F235" s="42">
        <f t="shared" si="38"/>
        <v>3250000</v>
      </c>
      <c r="G235" s="46">
        <v>322073</v>
      </c>
      <c r="H235" s="46">
        <v>43918</v>
      </c>
      <c r="I235" s="30"/>
      <c r="J235" s="30"/>
      <c r="K235" s="168">
        <f t="shared" si="39"/>
        <v>2884009</v>
      </c>
    </row>
    <row r="236" spans="1:11" ht="24.75" customHeight="1">
      <c r="A236" s="41">
        <v>12</v>
      </c>
      <c r="B236" s="120" t="s">
        <v>455</v>
      </c>
      <c r="C236" s="42">
        <v>2500000</v>
      </c>
      <c r="D236" s="41">
        <v>1</v>
      </c>
      <c r="E236" s="116" t="s">
        <v>340</v>
      </c>
      <c r="F236" s="42">
        <f t="shared" si="38"/>
        <v>2500000</v>
      </c>
      <c r="G236" s="46">
        <v>247748</v>
      </c>
      <c r="H236" s="46">
        <v>33783</v>
      </c>
      <c r="I236" s="30"/>
      <c r="J236" s="30"/>
      <c r="K236" s="168">
        <f t="shared" si="39"/>
        <v>2218469</v>
      </c>
    </row>
    <row r="237" spans="1:11" ht="24.75" customHeight="1">
      <c r="A237" s="41">
        <v>13</v>
      </c>
      <c r="B237" s="120" t="s">
        <v>456</v>
      </c>
      <c r="C237" s="42">
        <v>625000</v>
      </c>
      <c r="D237" s="41">
        <v>1</v>
      </c>
      <c r="E237" s="116" t="s">
        <v>277</v>
      </c>
      <c r="F237" s="42">
        <f t="shared" si="38"/>
        <v>625000</v>
      </c>
      <c r="G237" s="46"/>
      <c r="H237" s="46"/>
      <c r="I237" s="30"/>
      <c r="J237" s="30"/>
      <c r="K237" s="168"/>
    </row>
    <row r="238" spans="1:11" ht="24.75" customHeight="1">
      <c r="A238" s="184"/>
      <c r="B238" s="182" t="s">
        <v>245</v>
      </c>
      <c r="C238" s="183">
        <f>SUM(C233:C237)</f>
        <v>11375000</v>
      </c>
      <c r="D238" s="184"/>
      <c r="E238" s="182"/>
      <c r="F238" s="183">
        <f>SUM(F233:F237)</f>
        <v>11375000</v>
      </c>
      <c r="G238" s="183">
        <f t="shared" ref="G238:K238" si="43">SUM(G233:G237)</f>
        <v>916668</v>
      </c>
      <c r="H238" s="183">
        <f t="shared" si="43"/>
        <v>124998</v>
      </c>
      <c r="I238" s="183">
        <f t="shared" si="43"/>
        <v>0</v>
      </c>
      <c r="J238" s="183">
        <f t="shared" si="43"/>
        <v>0</v>
      </c>
      <c r="K238" s="183">
        <f t="shared" si="43"/>
        <v>8208334</v>
      </c>
    </row>
    <row r="239" spans="1:11" ht="24.75" customHeight="1">
      <c r="A239" s="41">
        <v>14</v>
      </c>
      <c r="B239" s="120" t="s">
        <v>458</v>
      </c>
      <c r="C239" s="42">
        <v>5000000</v>
      </c>
      <c r="D239" s="41">
        <v>2</v>
      </c>
      <c r="E239" s="116" t="s">
        <v>277</v>
      </c>
      <c r="F239" s="42">
        <f t="shared" si="38"/>
        <v>10000000</v>
      </c>
      <c r="G239" s="46">
        <v>990991</v>
      </c>
      <c r="H239" s="46">
        <v>139135</v>
      </c>
      <c r="I239" s="30"/>
      <c r="J239" s="30"/>
      <c r="K239" s="168">
        <f t="shared" si="39"/>
        <v>8869874</v>
      </c>
    </row>
    <row r="240" spans="1:11" ht="24.75" customHeight="1">
      <c r="A240" s="41">
        <v>15</v>
      </c>
      <c r="B240" s="120" t="s">
        <v>459</v>
      </c>
      <c r="C240" s="42">
        <v>4000000</v>
      </c>
      <c r="D240" s="41">
        <v>1</v>
      </c>
      <c r="E240" s="116" t="s">
        <v>278</v>
      </c>
      <c r="F240" s="42">
        <f t="shared" si="38"/>
        <v>4000000</v>
      </c>
      <c r="G240" s="46">
        <v>396397</v>
      </c>
      <c r="H240" s="46">
        <v>54054</v>
      </c>
      <c r="I240" s="30"/>
      <c r="J240" s="30"/>
      <c r="K240" s="168">
        <f t="shared" si="39"/>
        <v>3549549</v>
      </c>
    </row>
    <row r="241" spans="1:11" ht="24.75" customHeight="1">
      <c r="A241" s="41">
        <v>16</v>
      </c>
      <c r="B241" s="120" t="s">
        <v>460</v>
      </c>
      <c r="C241" s="42">
        <v>1500000</v>
      </c>
      <c r="D241" s="41">
        <v>1</v>
      </c>
      <c r="E241" s="116" t="s">
        <v>278</v>
      </c>
      <c r="F241" s="42">
        <f t="shared" si="38"/>
        <v>1500000</v>
      </c>
      <c r="G241" s="46"/>
      <c r="H241" s="46"/>
      <c r="I241" s="30"/>
      <c r="J241" s="30"/>
      <c r="K241" s="168"/>
    </row>
    <row r="242" spans="1:11" ht="24.75" customHeight="1">
      <c r="A242" s="41">
        <v>17</v>
      </c>
      <c r="B242" s="120" t="s">
        <v>450</v>
      </c>
      <c r="C242" s="42">
        <v>3200000</v>
      </c>
      <c r="D242" s="41">
        <v>1</v>
      </c>
      <c r="E242" s="116" t="s">
        <v>278</v>
      </c>
      <c r="F242" s="42">
        <f t="shared" si="38"/>
        <v>3200000</v>
      </c>
      <c r="G242" s="46">
        <v>317118</v>
      </c>
      <c r="H242" s="46">
        <v>43243</v>
      </c>
      <c r="I242" s="30"/>
      <c r="J242" s="30"/>
      <c r="K242" s="168">
        <f t="shared" si="39"/>
        <v>2839639</v>
      </c>
    </row>
    <row r="243" spans="1:11" ht="24.75" customHeight="1">
      <c r="A243" s="41">
        <v>18</v>
      </c>
      <c r="B243" s="120" t="s">
        <v>461</v>
      </c>
      <c r="C243" s="42">
        <v>2000000</v>
      </c>
      <c r="D243" s="41">
        <v>2</v>
      </c>
      <c r="E243" s="116" t="s">
        <v>278</v>
      </c>
      <c r="F243" s="42">
        <f t="shared" si="38"/>
        <v>4000000</v>
      </c>
      <c r="G243" s="46">
        <v>396397</v>
      </c>
      <c r="H243" s="46">
        <v>54054</v>
      </c>
      <c r="I243" s="30"/>
      <c r="J243" s="30"/>
      <c r="K243" s="168">
        <f t="shared" si="39"/>
        <v>3549549</v>
      </c>
    </row>
    <row r="244" spans="1:11" ht="24.75" customHeight="1">
      <c r="A244" s="41">
        <v>19</v>
      </c>
      <c r="B244" s="120" t="s">
        <v>462</v>
      </c>
      <c r="C244" s="42">
        <v>1000000</v>
      </c>
      <c r="D244" s="41">
        <v>1</v>
      </c>
      <c r="E244" s="116" t="s">
        <v>277</v>
      </c>
      <c r="F244" s="42">
        <f t="shared" si="38"/>
        <v>1000000</v>
      </c>
      <c r="G244" s="46"/>
      <c r="H244" s="46"/>
      <c r="I244" s="30"/>
      <c r="J244" s="30"/>
      <c r="K244" s="168"/>
    </row>
    <row r="245" spans="1:11" ht="24.75" customHeight="1">
      <c r="A245" s="41">
        <v>20</v>
      </c>
      <c r="B245" s="120" t="s">
        <v>463</v>
      </c>
      <c r="C245" s="42">
        <v>6000000</v>
      </c>
      <c r="D245" s="41">
        <v>1</v>
      </c>
      <c r="E245" s="116" t="s">
        <v>277</v>
      </c>
      <c r="F245" s="42">
        <f t="shared" si="38"/>
        <v>6000000</v>
      </c>
      <c r="G245" s="46">
        <v>594595</v>
      </c>
      <c r="H245" s="46">
        <v>81081</v>
      </c>
      <c r="I245" s="30"/>
      <c r="J245" s="30"/>
      <c r="K245" s="168">
        <f t="shared" si="39"/>
        <v>5324324</v>
      </c>
    </row>
    <row r="246" spans="1:11" ht="24.75" customHeight="1">
      <c r="A246" s="41">
        <v>21</v>
      </c>
      <c r="B246" s="120" t="s">
        <v>449</v>
      </c>
      <c r="C246" s="42">
        <v>3500000</v>
      </c>
      <c r="D246" s="41">
        <v>1</v>
      </c>
      <c r="E246" s="116" t="s">
        <v>278</v>
      </c>
      <c r="F246" s="42">
        <f t="shared" si="38"/>
        <v>3500000</v>
      </c>
      <c r="G246" s="46">
        <v>346847</v>
      </c>
      <c r="H246" s="46">
        <v>47297</v>
      </c>
      <c r="I246" s="30"/>
      <c r="J246" s="30"/>
      <c r="K246" s="168">
        <f t="shared" si="39"/>
        <v>3105856</v>
      </c>
    </row>
    <row r="247" spans="1:11" ht="24.75" customHeight="1">
      <c r="A247" s="41">
        <v>22</v>
      </c>
      <c r="B247" s="120" t="s">
        <v>464</v>
      </c>
      <c r="C247" s="42">
        <v>2500000</v>
      </c>
      <c r="D247" s="41">
        <v>1</v>
      </c>
      <c r="E247" s="116" t="s">
        <v>278</v>
      </c>
      <c r="F247" s="42">
        <f t="shared" si="38"/>
        <v>2500000</v>
      </c>
      <c r="G247" s="46">
        <v>247748</v>
      </c>
      <c r="H247" s="46">
        <v>33783</v>
      </c>
      <c r="I247" s="30"/>
      <c r="J247" s="30"/>
      <c r="K247" s="168">
        <f t="shared" si="39"/>
        <v>2218469</v>
      </c>
    </row>
    <row r="248" spans="1:11" ht="24.75" customHeight="1">
      <c r="A248" s="41">
        <v>23</v>
      </c>
      <c r="B248" s="120" t="s">
        <v>465</v>
      </c>
      <c r="C248" s="42">
        <v>1500000</v>
      </c>
      <c r="D248" s="41">
        <v>1</v>
      </c>
      <c r="E248" s="116" t="s">
        <v>278</v>
      </c>
      <c r="F248" s="42">
        <f t="shared" si="38"/>
        <v>1500000</v>
      </c>
      <c r="G248" s="46"/>
      <c r="H248" s="46"/>
      <c r="I248" s="30"/>
      <c r="J248" s="30"/>
      <c r="K248" s="168"/>
    </row>
    <row r="249" spans="1:11" ht="24.75" customHeight="1">
      <c r="A249" s="41">
        <v>24</v>
      </c>
      <c r="B249" s="120" t="s">
        <v>466</v>
      </c>
      <c r="C249" s="42">
        <v>1600000</v>
      </c>
      <c r="D249" s="41">
        <v>3</v>
      </c>
      <c r="E249" s="116" t="s">
        <v>278</v>
      </c>
      <c r="F249" s="42">
        <f t="shared" si="38"/>
        <v>4800000</v>
      </c>
      <c r="G249" s="46">
        <v>475676</v>
      </c>
      <c r="H249" s="46">
        <v>64864</v>
      </c>
      <c r="I249" s="30"/>
      <c r="J249" s="30"/>
      <c r="K249" s="168">
        <f t="shared" si="39"/>
        <v>4259460</v>
      </c>
    </row>
    <row r="250" spans="1:11" ht="24.75" customHeight="1">
      <c r="A250" s="187"/>
      <c r="B250" s="182" t="s">
        <v>245</v>
      </c>
      <c r="C250" s="188">
        <f>SUM(C239:C249)</f>
        <v>31800000</v>
      </c>
      <c r="D250" s="186"/>
      <c r="E250" s="186"/>
      <c r="F250" s="189">
        <f>SUM(F239:F249)</f>
        <v>42000000</v>
      </c>
      <c r="G250" s="189">
        <f t="shared" ref="G250:K250" si="44">SUM(G239:G249)</f>
        <v>3765769</v>
      </c>
      <c r="H250" s="189">
        <f t="shared" si="44"/>
        <v>517511</v>
      </c>
      <c r="I250" s="189">
        <f t="shared" si="44"/>
        <v>0</v>
      </c>
      <c r="J250" s="189">
        <f t="shared" si="44"/>
        <v>0</v>
      </c>
      <c r="K250" s="189">
        <f t="shared" si="44"/>
        <v>33716720</v>
      </c>
    </row>
    <row r="252" spans="1:11" ht="15.75" thickBot="1"/>
    <row r="253" spans="1:11" s="126" customFormat="1" ht="14.25" customHeight="1">
      <c r="A253" s="310" t="s">
        <v>226</v>
      </c>
      <c r="B253" s="311"/>
      <c r="C253" s="311"/>
      <c r="D253" s="311"/>
      <c r="E253" s="311"/>
      <c r="F253" s="311"/>
      <c r="G253" s="311"/>
      <c r="H253" s="311"/>
      <c r="I253" s="311"/>
      <c r="J253" s="311"/>
      <c r="K253" s="312"/>
    </row>
    <row r="254" spans="1:11" s="126" customFormat="1" ht="14.25" customHeight="1">
      <c r="A254" s="313" t="s">
        <v>268</v>
      </c>
      <c r="B254" s="313"/>
      <c r="C254" s="313"/>
      <c r="D254" s="313"/>
      <c r="E254" s="313"/>
      <c r="F254" s="313"/>
      <c r="G254" s="313"/>
      <c r="H254" s="313"/>
      <c r="I254" s="313"/>
      <c r="J254" s="313"/>
      <c r="K254" s="313"/>
    </row>
    <row r="255" spans="1:11" s="126" customFormat="1" ht="14.25" customHeight="1">
      <c r="A255" s="314" t="s">
        <v>512</v>
      </c>
      <c r="B255" s="315"/>
      <c r="C255" s="315"/>
      <c r="D255" s="315"/>
      <c r="E255" s="315"/>
      <c r="F255" s="315"/>
      <c r="G255" s="315"/>
      <c r="H255" s="315"/>
      <c r="I255" s="315"/>
      <c r="J255" s="315"/>
      <c r="K255" s="316"/>
    </row>
    <row r="256" spans="1:11" ht="12.75" customHeight="1">
      <c r="A256" s="293" t="s">
        <v>0</v>
      </c>
      <c r="B256" s="294" t="s">
        <v>7</v>
      </c>
      <c r="C256" s="294" t="s">
        <v>8</v>
      </c>
      <c r="D256" s="295" t="s">
        <v>9</v>
      </c>
      <c r="E256" s="295"/>
      <c r="F256" s="294" t="s">
        <v>10</v>
      </c>
      <c r="G256" s="295" t="s">
        <v>11</v>
      </c>
      <c r="H256" s="295"/>
      <c r="I256" s="295"/>
      <c r="J256" s="295"/>
      <c r="K256" s="296" t="s">
        <v>12</v>
      </c>
    </row>
    <row r="257" spans="1:11" ht="12.75" customHeight="1">
      <c r="A257" s="293"/>
      <c r="B257" s="294"/>
      <c r="C257" s="294"/>
      <c r="D257" s="295"/>
      <c r="E257" s="295"/>
      <c r="F257" s="294"/>
      <c r="G257" s="295"/>
      <c r="H257" s="295"/>
      <c r="I257" s="295"/>
      <c r="J257" s="295"/>
      <c r="K257" s="296"/>
    </row>
    <row r="258" spans="1:11" ht="12.75" customHeight="1">
      <c r="A258" s="293"/>
      <c r="B258" s="294"/>
      <c r="C258" s="294"/>
      <c r="D258" s="295"/>
      <c r="E258" s="295"/>
      <c r="F258" s="294"/>
      <c r="G258" s="17" t="s">
        <v>1</v>
      </c>
      <c r="H258" s="17" t="s">
        <v>2</v>
      </c>
      <c r="I258" s="17" t="s">
        <v>5</v>
      </c>
      <c r="J258" s="17" t="s">
        <v>4</v>
      </c>
      <c r="K258" s="296"/>
    </row>
    <row r="259" spans="1:11" ht="24.75" customHeight="1">
      <c r="A259" s="41">
        <v>1</v>
      </c>
      <c r="B259" s="120" t="s">
        <v>291</v>
      </c>
      <c r="C259" s="42">
        <v>1000000</v>
      </c>
      <c r="D259" s="41">
        <v>1</v>
      </c>
      <c r="E259" s="116" t="s">
        <v>277</v>
      </c>
      <c r="F259" s="44">
        <f t="shared" ref="F259:F291" si="45">C259*D259</f>
        <v>1000000</v>
      </c>
      <c r="G259" s="46"/>
      <c r="H259" s="46"/>
      <c r="I259" s="30"/>
      <c r="J259" s="30"/>
      <c r="K259" s="168">
        <f t="shared" ref="K259:K291" si="46">F259-G259-H259</f>
        <v>1000000</v>
      </c>
    </row>
    <row r="260" spans="1:11" ht="24.75" customHeight="1">
      <c r="A260" s="41">
        <v>2</v>
      </c>
      <c r="B260" s="120" t="s">
        <v>292</v>
      </c>
      <c r="C260" s="42">
        <v>100000</v>
      </c>
      <c r="D260" s="41">
        <v>51</v>
      </c>
      <c r="E260" s="116" t="s">
        <v>278</v>
      </c>
      <c r="F260" s="44">
        <f t="shared" si="45"/>
        <v>5100000</v>
      </c>
      <c r="G260" s="46">
        <v>505406</v>
      </c>
      <c r="H260" s="46">
        <v>68918</v>
      </c>
      <c r="I260" s="30"/>
      <c r="J260" s="30"/>
      <c r="K260" s="168">
        <f t="shared" si="46"/>
        <v>4525676</v>
      </c>
    </row>
    <row r="261" spans="1:11" ht="24.75" customHeight="1">
      <c r="A261" s="41">
        <v>3</v>
      </c>
      <c r="B261" s="120" t="s">
        <v>293</v>
      </c>
      <c r="C261" s="42">
        <v>1000000</v>
      </c>
      <c r="D261" s="41">
        <v>1</v>
      </c>
      <c r="E261" s="116" t="s">
        <v>278</v>
      </c>
      <c r="F261" s="44">
        <f t="shared" si="45"/>
        <v>1000000</v>
      </c>
      <c r="G261" s="46"/>
      <c r="H261" s="46"/>
      <c r="I261" s="30"/>
      <c r="J261" s="30"/>
      <c r="K261" s="168"/>
    </row>
    <row r="262" spans="1:11" ht="24.75" customHeight="1">
      <c r="A262" s="41">
        <v>4</v>
      </c>
      <c r="B262" s="120" t="s">
        <v>294</v>
      </c>
      <c r="C262" s="42">
        <v>3000000</v>
      </c>
      <c r="D262" s="41">
        <v>1</v>
      </c>
      <c r="E262" s="116" t="s">
        <v>278</v>
      </c>
      <c r="F262" s="44">
        <f t="shared" si="45"/>
        <v>3000000</v>
      </c>
      <c r="G262" s="46">
        <v>297298</v>
      </c>
      <c r="H262" s="46">
        <v>40540</v>
      </c>
      <c r="I262" s="30"/>
      <c r="J262" s="30"/>
      <c r="K262" s="168">
        <f t="shared" si="46"/>
        <v>2662162</v>
      </c>
    </row>
    <row r="263" spans="1:11" ht="24.75" customHeight="1">
      <c r="A263" s="41">
        <v>5</v>
      </c>
      <c r="B263" s="120" t="s">
        <v>468</v>
      </c>
      <c r="C263" s="42">
        <v>100000</v>
      </c>
      <c r="D263" s="41">
        <v>20</v>
      </c>
      <c r="E263" s="116" t="s">
        <v>300</v>
      </c>
      <c r="F263" s="44">
        <f t="shared" si="45"/>
        <v>2000000</v>
      </c>
      <c r="G263" s="46"/>
      <c r="H263" s="46"/>
      <c r="I263" s="30"/>
      <c r="J263" s="30"/>
      <c r="K263" s="168"/>
    </row>
    <row r="264" spans="1:11" ht="24.75" customHeight="1">
      <c r="A264" s="41">
        <v>6</v>
      </c>
      <c r="B264" s="120" t="s">
        <v>295</v>
      </c>
      <c r="C264" s="42">
        <v>15000</v>
      </c>
      <c r="D264" s="41">
        <v>100</v>
      </c>
      <c r="E264" s="116" t="s">
        <v>300</v>
      </c>
      <c r="F264" s="44">
        <f t="shared" si="45"/>
        <v>1500000</v>
      </c>
      <c r="G264" s="46"/>
      <c r="H264" s="46"/>
      <c r="I264" s="30"/>
      <c r="J264" s="30"/>
      <c r="K264" s="168"/>
    </row>
    <row r="265" spans="1:11" ht="24.75" customHeight="1">
      <c r="A265" s="41">
        <v>7</v>
      </c>
      <c r="B265" s="120" t="s">
        <v>296</v>
      </c>
      <c r="C265" s="42">
        <v>500000</v>
      </c>
      <c r="D265" s="41">
        <v>3</v>
      </c>
      <c r="E265" s="116" t="s">
        <v>300</v>
      </c>
      <c r="F265" s="44">
        <f t="shared" si="45"/>
        <v>1500000</v>
      </c>
      <c r="G265" s="46"/>
      <c r="H265" s="46"/>
      <c r="I265" s="30"/>
      <c r="J265" s="30"/>
      <c r="K265" s="168"/>
    </row>
    <row r="266" spans="1:11" ht="24.75" customHeight="1">
      <c r="A266" s="41">
        <v>8</v>
      </c>
      <c r="B266" s="120" t="s">
        <v>469</v>
      </c>
      <c r="C266" s="42">
        <v>6525000</v>
      </c>
      <c r="D266" s="41">
        <v>1</v>
      </c>
      <c r="E266" s="116" t="s">
        <v>277</v>
      </c>
      <c r="F266" s="44">
        <f t="shared" si="45"/>
        <v>6525000</v>
      </c>
      <c r="G266" s="46">
        <v>646622</v>
      </c>
      <c r="H266" s="46">
        <v>88175</v>
      </c>
      <c r="I266" s="30"/>
      <c r="J266" s="30"/>
      <c r="K266" s="168">
        <f t="shared" si="46"/>
        <v>5790203</v>
      </c>
    </row>
    <row r="267" spans="1:11" ht="24.75" customHeight="1">
      <c r="A267" s="41">
        <v>9</v>
      </c>
      <c r="B267" s="120" t="s">
        <v>470</v>
      </c>
      <c r="C267" s="42">
        <v>600000</v>
      </c>
      <c r="D267" s="41">
        <v>7</v>
      </c>
      <c r="E267" s="116" t="s">
        <v>278</v>
      </c>
      <c r="F267" s="44">
        <f t="shared" si="45"/>
        <v>4200000</v>
      </c>
      <c r="G267" s="46">
        <v>416217</v>
      </c>
      <c r="H267" s="46">
        <v>56756</v>
      </c>
      <c r="I267" s="30"/>
      <c r="J267" s="30"/>
      <c r="K267" s="168">
        <f t="shared" si="46"/>
        <v>3727027</v>
      </c>
    </row>
    <row r="268" spans="1:11" ht="25.5" customHeight="1">
      <c r="A268" s="41">
        <v>10</v>
      </c>
      <c r="B268" s="120" t="s">
        <v>471</v>
      </c>
      <c r="C268" s="42">
        <v>5200000</v>
      </c>
      <c r="D268" s="41">
        <v>1</v>
      </c>
      <c r="E268" s="116" t="s">
        <v>277</v>
      </c>
      <c r="F268" s="44">
        <f t="shared" si="45"/>
        <v>5200000</v>
      </c>
      <c r="G268" s="46">
        <v>575316</v>
      </c>
      <c r="H268" s="46">
        <v>70270</v>
      </c>
      <c r="I268" s="30"/>
      <c r="J268" s="30"/>
      <c r="K268" s="168">
        <f t="shared" si="46"/>
        <v>4554414</v>
      </c>
    </row>
    <row r="269" spans="1:11" ht="25.5" customHeight="1">
      <c r="A269" s="41">
        <v>11</v>
      </c>
      <c r="B269" s="120" t="s">
        <v>297</v>
      </c>
      <c r="C269" s="46">
        <v>3100000</v>
      </c>
      <c r="D269" s="41">
        <v>1</v>
      </c>
      <c r="E269" s="116" t="s">
        <v>278</v>
      </c>
      <c r="F269" s="44">
        <f t="shared" si="45"/>
        <v>3100000</v>
      </c>
      <c r="G269" s="46">
        <v>307208</v>
      </c>
      <c r="H269" s="46">
        <v>41891</v>
      </c>
      <c r="I269" s="30"/>
      <c r="J269" s="30"/>
      <c r="K269" s="168">
        <f t="shared" si="46"/>
        <v>2750901</v>
      </c>
    </row>
    <row r="270" spans="1:11" ht="25.5" customHeight="1">
      <c r="A270" s="41">
        <v>12</v>
      </c>
      <c r="B270" s="120" t="s">
        <v>298</v>
      </c>
      <c r="C270" s="46">
        <v>125000</v>
      </c>
      <c r="D270" s="41">
        <v>19</v>
      </c>
      <c r="E270" s="116" t="s">
        <v>300</v>
      </c>
      <c r="F270" s="44">
        <f t="shared" si="45"/>
        <v>2375000</v>
      </c>
      <c r="G270" s="40">
        <v>235361</v>
      </c>
      <c r="H270" s="40">
        <v>32094</v>
      </c>
      <c r="I270" s="30"/>
      <c r="J270" s="30"/>
      <c r="K270" s="168">
        <f t="shared" si="46"/>
        <v>2107545</v>
      </c>
    </row>
    <row r="271" spans="1:11" ht="25.5" customHeight="1">
      <c r="A271" s="41">
        <v>13</v>
      </c>
      <c r="B271" s="120" t="s">
        <v>472</v>
      </c>
      <c r="C271" s="46">
        <v>3500000</v>
      </c>
      <c r="D271" s="41">
        <v>1</v>
      </c>
      <c r="E271" s="116" t="s">
        <v>277</v>
      </c>
      <c r="F271" s="44">
        <f t="shared" si="45"/>
        <v>3500000</v>
      </c>
      <c r="G271" s="40">
        <v>346847</v>
      </c>
      <c r="H271" s="40">
        <v>47297</v>
      </c>
      <c r="I271" s="30"/>
      <c r="J271" s="30"/>
      <c r="K271" s="168">
        <f t="shared" si="46"/>
        <v>3105856</v>
      </c>
    </row>
    <row r="272" spans="1:11" ht="25.5" customHeight="1">
      <c r="A272" s="41">
        <v>14</v>
      </c>
      <c r="B272" s="120" t="s">
        <v>473</v>
      </c>
      <c r="C272" s="46">
        <v>100000</v>
      </c>
      <c r="D272" s="41">
        <v>10</v>
      </c>
      <c r="E272" s="116" t="s">
        <v>340</v>
      </c>
      <c r="F272" s="44">
        <f t="shared" si="45"/>
        <v>1000000</v>
      </c>
      <c r="G272" s="40"/>
      <c r="H272" s="40"/>
      <c r="I272" s="30"/>
      <c r="J272" s="30"/>
      <c r="K272" s="168"/>
    </row>
    <row r="273" spans="1:11" ht="25.5" customHeight="1">
      <c r="A273" s="41">
        <v>15</v>
      </c>
      <c r="B273" s="120" t="s">
        <v>474</v>
      </c>
      <c r="C273" s="46">
        <v>100000</v>
      </c>
      <c r="D273" s="41">
        <v>10</v>
      </c>
      <c r="E273" s="116" t="s">
        <v>340</v>
      </c>
      <c r="F273" s="44">
        <f t="shared" si="45"/>
        <v>1000000</v>
      </c>
      <c r="G273" s="40"/>
      <c r="H273" s="40"/>
      <c r="I273" s="30"/>
      <c r="J273" s="30"/>
      <c r="K273" s="168"/>
    </row>
    <row r="274" spans="1:11" ht="25.5" customHeight="1">
      <c r="A274" s="184"/>
      <c r="B274" s="182" t="s">
        <v>245</v>
      </c>
      <c r="C274" s="185">
        <f>SUM(C259:C273)</f>
        <v>24965000</v>
      </c>
      <c r="D274" s="184"/>
      <c r="E274" s="182"/>
      <c r="F274" s="189">
        <f>SUM(F259:F273)</f>
        <v>42000000</v>
      </c>
      <c r="G274" s="189">
        <f t="shared" ref="G274:K274" si="47">SUM(G259:G273)</f>
        <v>3330275</v>
      </c>
      <c r="H274" s="189">
        <f t="shared" si="47"/>
        <v>445941</v>
      </c>
      <c r="I274" s="189">
        <f t="shared" si="47"/>
        <v>0</v>
      </c>
      <c r="J274" s="189">
        <f t="shared" si="47"/>
        <v>0</v>
      </c>
      <c r="K274" s="189">
        <f t="shared" si="47"/>
        <v>30223784</v>
      </c>
    </row>
    <row r="275" spans="1:11" ht="25.5" customHeight="1">
      <c r="A275" s="41">
        <v>16</v>
      </c>
      <c r="B275" s="120" t="s">
        <v>302</v>
      </c>
      <c r="C275" s="42">
        <v>600000</v>
      </c>
      <c r="D275" s="41">
        <v>2</v>
      </c>
      <c r="E275" s="116" t="s">
        <v>340</v>
      </c>
      <c r="F275" s="46">
        <f t="shared" si="45"/>
        <v>1200000</v>
      </c>
      <c r="G275" s="46"/>
      <c r="H275" s="46"/>
      <c r="I275" s="30"/>
      <c r="J275" s="30"/>
      <c r="K275" s="168"/>
    </row>
    <row r="276" spans="1:11" ht="25.5" customHeight="1">
      <c r="A276" s="41">
        <v>17</v>
      </c>
      <c r="B276" s="120" t="s">
        <v>476</v>
      </c>
      <c r="C276" s="42">
        <v>4500000</v>
      </c>
      <c r="D276" s="41">
        <v>1</v>
      </c>
      <c r="E276" s="116" t="s">
        <v>278</v>
      </c>
      <c r="F276" s="46">
        <f t="shared" si="45"/>
        <v>4500000</v>
      </c>
      <c r="G276" s="46">
        <v>445946</v>
      </c>
      <c r="H276" s="46">
        <v>60810</v>
      </c>
      <c r="I276" s="30"/>
      <c r="J276" s="30"/>
      <c r="K276" s="168">
        <f t="shared" si="46"/>
        <v>3993244</v>
      </c>
    </row>
    <row r="277" spans="1:11" ht="25.5" customHeight="1">
      <c r="A277" s="41">
        <v>18</v>
      </c>
      <c r="B277" s="120" t="s">
        <v>477</v>
      </c>
      <c r="C277" s="42">
        <v>650000</v>
      </c>
      <c r="D277" s="41">
        <v>3</v>
      </c>
      <c r="E277" s="116" t="s">
        <v>340</v>
      </c>
      <c r="F277" s="46">
        <f t="shared" si="45"/>
        <v>1950000</v>
      </c>
      <c r="G277" s="46"/>
      <c r="H277" s="46"/>
      <c r="I277" s="30"/>
      <c r="J277" s="30"/>
      <c r="K277" s="168"/>
    </row>
    <row r="278" spans="1:11" ht="25.5" customHeight="1">
      <c r="A278" s="41">
        <v>19</v>
      </c>
      <c r="B278" s="120" t="s">
        <v>303</v>
      </c>
      <c r="C278" s="42">
        <v>155000</v>
      </c>
      <c r="D278" s="41">
        <v>60</v>
      </c>
      <c r="E278" s="116" t="s">
        <v>340</v>
      </c>
      <c r="F278" s="46">
        <f t="shared" si="45"/>
        <v>9300000</v>
      </c>
      <c r="G278" s="46">
        <v>921622</v>
      </c>
      <c r="H278" s="46">
        <v>125675</v>
      </c>
      <c r="I278" s="30"/>
      <c r="J278" s="30"/>
      <c r="K278" s="168">
        <f t="shared" si="46"/>
        <v>8252703</v>
      </c>
    </row>
    <row r="279" spans="1:11" ht="22.5" customHeight="1">
      <c r="A279" s="41">
        <v>20</v>
      </c>
      <c r="B279" s="117" t="s">
        <v>478</v>
      </c>
      <c r="C279" s="42">
        <v>1625000</v>
      </c>
      <c r="D279" s="41">
        <v>1</v>
      </c>
      <c r="E279" s="116" t="s">
        <v>277</v>
      </c>
      <c r="F279" s="46">
        <f t="shared" si="45"/>
        <v>1625000</v>
      </c>
      <c r="G279" s="46"/>
      <c r="H279" s="46"/>
      <c r="I279" s="30"/>
      <c r="J279" s="30"/>
      <c r="K279" s="168"/>
    </row>
    <row r="280" spans="1:11" ht="22.5" customHeight="1">
      <c r="A280" s="184"/>
      <c r="B280" s="182" t="s">
        <v>245</v>
      </c>
      <c r="C280" s="183">
        <f>SUM(C275:C279)</f>
        <v>7530000</v>
      </c>
      <c r="D280" s="184"/>
      <c r="E280" s="182"/>
      <c r="F280" s="185">
        <f>SUM(F275:F279)</f>
        <v>18575000</v>
      </c>
      <c r="G280" s="185">
        <f t="shared" ref="G280:K280" si="48">SUM(G275:G279)</f>
        <v>1367568</v>
      </c>
      <c r="H280" s="185">
        <f t="shared" si="48"/>
        <v>186485</v>
      </c>
      <c r="I280" s="185">
        <f t="shared" si="48"/>
        <v>0</v>
      </c>
      <c r="J280" s="185">
        <f t="shared" si="48"/>
        <v>0</v>
      </c>
      <c r="K280" s="185">
        <f t="shared" si="48"/>
        <v>12245947</v>
      </c>
    </row>
    <row r="281" spans="1:11" ht="22.5" customHeight="1">
      <c r="A281" s="41">
        <v>21</v>
      </c>
      <c r="B281" s="117" t="s">
        <v>511</v>
      </c>
      <c r="C281" s="46">
        <v>7000000</v>
      </c>
      <c r="D281" s="41">
        <v>1</v>
      </c>
      <c r="E281" s="116" t="s">
        <v>277</v>
      </c>
      <c r="F281" s="46">
        <f t="shared" si="45"/>
        <v>7000000</v>
      </c>
      <c r="G281" s="46">
        <v>693694</v>
      </c>
      <c r="H281" s="46">
        <v>94594</v>
      </c>
      <c r="I281" s="30"/>
      <c r="J281" s="30"/>
      <c r="K281" s="168">
        <f t="shared" si="46"/>
        <v>6211712</v>
      </c>
    </row>
    <row r="282" spans="1:11" ht="22.5" customHeight="1">
      <c r="A282" s="41">
        <v>22</v>
      </c>
      <c r="B282" s="117" t="s">
        <v>481</v>
      </c>
      <c r="C282" s="46">
        <v>160000</v>
      </c>
      <c r="D282" s="41">
        <v>35</v>
      </c>
      <c r="E282" s="116" t="s">
        <v>340</v>
      </c>
      <c r="F282" s="46">
        <f t="shared" si="45"/>
        <v>5600000</v>
      </c>
      <c r="G282" s="46">
        <v>554955</v>
      </c>
      <c r="H282" s="46">
        <v>75675</v>
      </c>
      <c r="I282" s="30"/>
      <c r="J282" s="30"/>
      <c r="K282" s="168">
        <f t="shared" si="46"/>
        <v>4969370</v>
      </c>
    </row>
    <row r="283" spans="1:11" ht="24" customHeight="1">
      <c r="A283" s="41">
        <v>23</v>
      </c>
      <c r="B283" s="120" t="s">
        <v>301</v>
      </c>
      <c r="C283" s="46">
        <v>1300000</v>
      </c>
      <c r="D283" s="41">
        <v>1</v>
      </c>
      <c r="E283" s="116" t="s">
        <v>277</v>
      </c>
      <c r="F283" s="46">
        <f t="shared" si="45"/>
        <v>1300000</v>
      </c>
      <c r="G283" s="46"/>
      <c r="H283" s="46"/>
      <c r="I283" s="30"/>
      <c r="J283" s="30"/>
      <c r="K283" s="168"/>
    </row>
    <row r="284" spans="1:11" ht="24" customHeight="1">
      <c r="A284" s="41">
        <v>24</v>
      </c>
      <c r="B284" s="120" t="s">
        <v>482</v>
      </c>
      <c r="C284" s="46">
        <v>2825000</v>
      </c>
      <c r="D284" s="41">
        <v>1</v>
      </c>
      <c r="E284" s="116" t="s">
        <v>277</v>
      </c>
      <c r="F284" s="46">
        <f t="shared" si="45"/>
        <v>2825000</v>
      </c>
      <c r="G284" s="46">
        <v>279955</v>
      </c>
      <c r="H284" s="46">
        <v>38175</v>
      </c>
      <c r="I284" s="30"/>
      <c r="J284" s="30"/>
      <c r="K284" s="168">
        <f t="shared" si="46"/>
        <v>2506870</v>
      </c>
    </row>
    <row r="285" spans="1:11" ht="24" customHeight="1">
      <c r="A285" s="41">
        <v>25</v>
      </c>
      <c r="B285" s="120" t="s">
        <v>483</v>
      </c>
      <c r="C285" s="46">
        <v>5000000</v>
      </c>
      <c r="D285" s="41">
        <v>1</v>
      </c>
      <c r="E285" s="116" t="s">
        <v>277</v>
      </c>
      <c r="F285" s="46">
        <f t="shared" si="45"/>
        <v>5000000</v>
      </c>
      <c r="G285" s="46">
        <v>495496</v>
      </c>
      <c r="H285" s="46">
        <v>67567</v>
      </c>
      <c r="I285" s="30"/>
      <c r="J285" s="30"/>
      <c r="K285" s="168">
        <f t="shared" si="46"/>
        <v>4436937</v>
      </c>
    </row>
    <row r="286" spans="1:11" ht="24" customHeight="1">
      <c r="A286" s="184"/>
      <c r="B286" s="182" t="s">
        <v>245</v>
      </c>
      <c r="C286" s="185">
        <f>SUM(C281:C285)</f>
        <v>16285000</v>
      </c>
      <c r="D286" s="184"/>
      <c r="E286" s="182"/>
      <c r="F286" s="185">
        <f>SUM(F281:F285)</f>
        <v>21725000</v>
      </c>
      <c r="G286" s="185">
        <f>SUM(G281:G285)</f>
        <v>2024100</v>
      </c>
      <c r="H286" s="185">
        <f>SUM(H281:H285)</f>
        <v>276011</v>
      </c>
      <c r="I286" s="185">
        <f t="shared" ref="I286:K286" si="49">SUM(I281:I285)</f>
        <v>0</v>
      </c>
      <c r="J286" s="185">
        <f t="shared" si="49"/>
        <v>0</v>
      </c>
      <c r="K286" s="185">
        <f t="shared" si="49"/>
        <v>18124889</v>
      </c>
    </row>
    <row r="287" spans="1:11" ht="24" customHeight="1">
      <c r="A287" s="41">
        <v>26</v>
      </c>
      <c r="B287" s="120" t="s">
        <v>304</v>
      </c>
      <c r="C287" s="46">
        <v>6000000</v>
      </c>
      <c r="D287" s="41">
        <v>1</v>
      </c>
      <c r="E287" s="116" t="s">
        <v>277</v>
      </c>
      <c r="F287" s="46">
        <f t="shared" si="45"/>
        <v>6000000</v>
      </c>
      <c r="G287" s="46">
        <v>594595</v>
      </c>
      <c r="H287" s="46">
        <v>81081</v>
      </c>
      <c r="I287" s="30"/>
      <c r="J287" s="30"/>
      <c r="K287" s="168">
        <f t="shared" si="46"/>
        <v>5324324</v>
      </c>
    </row>
    <row r="288" spans="1:11" ht="24" customHeight="1">
      <c r="A288" s="41">
        <v>27</v>
      </c>
      <c r="B288" s="120" t="s">
        <v>486</v>
      </c>
      <c r="C288" s="46">
        <v>125000</v>
      </c>
      <c r="D288" s="41">
        <v>20</v>
      </c>
      <c r="E288" s="116" t="s">
        <v>300</v>
      </c>
      <c r="F288" s="46">
        <f t="shared" si="45"/>
        <v>2500000</v>
      </c>
      <c r="G288" s="46">
        <v>247748</v>
      </c>
      <c r="H288" s="46">
        <v>33783</v>
      </c>
      <c r="I288" s="30"/>
      <c r="J288" s="30"/>
      <c r="K288" s="168">
        <f t="shared" si="46"/>
        <v>2218469</v>
      </c>
    </row>
    <row r="289" spans="1:11" ht="24" customHeight="1">
      <c r="A289" s="41">
        <v>28</v>
      </c>
      <c r="B289" s="120" t="s">
        <v>487</v>
      </c>
      <c r="C289" s="46">
        <v>155000</v>
      </c>
      <c r="D289" s="41">
        <v>45</v>
      </c>
      <c r="E289" s="116" t="s">
        <v>278</v>
      </c>
      <c r="F289" s="46">
        <f t="shared" si="45"/>
        <v>6975000</v>
      </c>
      <c r="G289" s="46">
        <v>686262</v>
      </c>
      <c r="H289" s="46">
        <v>93581</v>
      </c>
      <c r="I289" s="30"/>
      <c r="J289" s="30"/>
      <c r="K289" s="168">
        <f t="shared" si="46"/>
        <v>6195157</v>
      </c>
    </row>
    <row r="290" spans="1:11" ht="24" customHeight="1">
      <c r="A290" s="41">
        <v>29</v>
      </c>
      <c r="B290" s="120" t="s">
        <v>488</v>
      </c>
      <c r="C290" s="46">
        <v>4625000</v>
      </c>
      <c r="D290" s="41">
        <v>1</v>
      </c>
      <c r="E290" s="116" t="s">
        <v>277</v>
      </c>
      <c r="F290" s="46">
        <f t="shared" si="45"/>
        <v>4625000</v>
      </c>
      <c r="G290" s="46">
        <v>458339</v>
      </c>
      <c r="H290" s="46">
        <v>62499</v>
      </c>
      <c r="I290" s="30"/>
      <c r="J290" s="30"/>
      <c r="K290" s="168">
        <f t="shared" si="46"/>
        <v>4104162</v>
      </c>
    </row>
    <row r="291" spans="1:11" ht="24" customHeight="1">
      <c r="A291" s="41">
        <v>30</v>
      </c>
      <c r="B291" s="120" t="s">
        <v>489</v>
      </c>
      <c r="C291" s="46">
        <v>600000</v>
      </c>
      <c r="D291" s="41">
        <v>11</v>
      </c>
      <c r="E291" s="116" t="s">
        <v>278</v>
      </c>
      <c r="F291" s="46">
        <f t="shared" si="45"/>
        <v>6600000</v>
      </c>
      <c r="G291" s="46">
        <v>654055</v>
      </c>
      <c r="H291" s="46">
        <v>89189</v>
      </c>
      <c r="I291" s="30"/>
      <c r="J291" s="30"/>
      <c r="K291" s="168">
        <f t="shared" si="46"/>
        <v>5856756</v>
      </c>
    </row>
    <row r="292" spans="1:11" ht="23.25" customHeight="1">
      <c r="A292" s="187"/>
      <c r="B292" s="182" t="s">
        <v>245</v>
      </c>
      <c r="C292" s="188">
        <f>SUM(C287:C291)</f>
        <v>11505000</v>
      </c>
      <c r="D292" s="186"/>
      <c r="E292" s="186"/>
      <c r="F292" s="188">
        <f>SUM(F287:F291)</f>
        <v>26700000</v>
      </c>
      <c r="G292" s="188">
        <f>SUM(G287:G291)</f>
        <v>2640999</v>
      </c>
      <c r="H292" s="188">
        <f>SUM(H287:H291)</f>
        <v>360133</v>
      </c>
      <c r="I292" s="188">
        <f t="shared" ref="I292:K292" si="50">SUM(I287:I291)</f>
        <v>0</v>
      </c>
      <c r="J292" s="188">
        <f t="shared" si="50"/>
        <v>0</v>
      </c>
      <c r="K292" s="188">
        <f t="shared" si="50"/>
        <v>23698868</v>
      </c>
    </row>
  </sheetData>
  <mergeCells count="68">
    <mergeCell ref="A19:K19"/>
    <mergeCell ref="A20:K20"/>
    <mergeCell ref="A21:A23"/>
    <mergeCell ref="B21:B23"/>
    <mergeCell ref="C21:C23"/>
    <mergeCell ref="D21:E23"/>
    <mergeCell ref="F21:F23"/>
    <mergeCell ref="G21:J22"/>
    <mergeCell ref="K21:K23"/>
    <mergeCell ref="A1:K1"/>
    <mergeCell ref="A2:K2"/>
    <mergeCell ref="A3:A5"/>
    <mergeCell ref="B3:B5"/>
    <mergeCell ref="C3:C5"/>
    <mergeCell ref="D3:E5"/>
    <mergeCell ref="F3:F5"/>
    <mergeCell ref="G3:J4"/>
    <mergeCell ref="K3:K5"/>
    <mergeCell ref="A71:K71"/>
    <mergeCell ref="A72:K72"/>
    <mergeCell ref="A74:A76"/>
    <mergeCell ref="B74:B76"/>
    <mergeCell ref="C74:C76"/>
    <mergeCell ref="D74:E76"/>
    <mergeCell ref="F74:F76"/>
    <mergeCell ref="G74:J75"/>
    <mergeCell ref="K74:K76"/>
    <mergeCell ref="A73:K73"/>
    <mergeCell ref="A180:K180"/>
    <mergeCell ref="A181:K181"/>
    <mergeCell ref="A183:A185"/>
    <mergeCell ref="B183:B185"/>
    <mergeCell ref="C183:C185"/>
    <mergeCell ref="D183:E185"/>
    <mergeCell ref="F183:F185"/>
    <mergeCell ref="G183:J184"/>
    <mergeCell ref="K183:K185"/>
    <mergeCell ref="A182:K182"/>
    <mergeCell ref="A94:K94"/>
    <mergeCell ref="A95:K95"/>
    <mergeCell ref="A97:A99"/>
    <mergeCell ref="B97:B99"/>
    <mergeCell ref="C97:C99"/>
    <mergeCell ref="D97:E99"/>
    <mergeCell ref="F97:F99"/>
    <mergeCell ref="G97:J98"/>
    <mergeCell ref="K97:K99"/>
    <mergeCell ref="A96:K96"/>
    <mergeCell ref="A216:K216"/>
    <mergeCell ref="A217:K217"/>
    <mergeCell ref="A219:A221"/>
    <mergeCell ref="B219:B221"/>
    <mergeCell ref="C219:C221"/>
    <mergeCell ref="D219:E221"/>
    <mergeCell ref="F219:F221"/>
    <mergeCell ref="G219:J220"/>
    <mergeCell ref="K219:K221"/>
    <mergeCell ref="A218:K218"/>
    <mergeCell ref="A253:K253"/>
    <mergeCell ref="A254:K254"/>
    <mergeCell ref="A256:A258"/>
    <mergeCell ref="B256:B258"/>
    <mergeCell ref="C256:C258"/>
    <mergeCell ref="D256:E258"/>
    <mergeCell ref="F256:F258"/>
    <mergeCell ref="G256:J257"/>
    <mergeCell ref="K256:K258"/>
    <mergeCell ref="A255:K255"/>
  </mergeCells>
  <pageMargins left="0.7" right="0.7" top="0.75" bottom="0.75" header="0.3" footer="0.3"/>
  <pageSetup paperSize="5" scale="7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07"/>
  <sheetViews>
    <sheetView tabSelected="1" topLeftCell="B72" zoomScale="80" zoomScaleNormal="80" workbookViewId="0">
      <selection activeCell="B72" sqref="B72:B78"/>
    </sheetView>
  </sheetViews>
  <sheetFormatPr defaultColWidth="9" defaultRowHeight="15"/>
  <cols>
    <col min="1" max="1" width="3.5703125" customWidth="1"/>
    <col min="2" max="2" width="53.7109375" customWidth="1"/>
    <col min="3" max="3" width="15" customWidth="1"/>
    <col min="4" max="4" width="4.85546875" customWidth="1"/>
    <col min="5" max="5" width="10" customWidth="1"/>
    <col min="6" max="6" width="15.42578125" customWidth="1"/>
    <col min="7" max="7" width="13.42578125" customWidth="1"/>
    <col min="8" max="8" width="12.140625" customWidth="1"/>
    <col min="9" max="9" width="9.28515625" customWidth="1"/>
    <col min="10" max="10" width="10.5703125" customWidth="1"/>
    <col min="11" max="11" width="14.28515625" customWidth="1"/>
    <col min="12" max="12" width="17.85546875" bestFit="1" customWidth="1"/>
    <col min="14" max="14" width="17.85546875" customWidth="1"/>
    <col min="16" max="16" width="13.140625" customWidth="1"/>
    <col min="18" max="18" width="11.5703125" customWidth="1"/>
  </cols>
  <sheetData>
    <row r="1" spans="1:15" ht="18.75">
      <c r="A1" s="336" t="s">
        <v>15</v>
      </c>
      <c r="B1" s="337"/>
      <c r="C1" s="337"/>
      <c r="D1" s="337"/>
      <c r="E1" s="337"/>
      <c r="F1" s="337"/>
      <c r="G1" s="337"/>
      <c r="H1" s="337"/>
      <c r="I1" s="337"/>
      <c r="J1" s="337"/>
      <c r="K1" s="338"/>
    </row>
    <row r="2" spans="1:15" ht="18.75">
      <c r="A2" s="339" t="s">
        <v>14</v>
      </c>
      <c r="B2" s="340"/>
      <c r="C2" s="340"/>
      <c r="D2" s="340"/>
      <c r="E2" s="340"/>
      <c r="F2" s="340"/>
      <c r="G2" s="340"/>
      <c r="H2" s="340"/>
      <c r="I2" s="340"/>
      <c r="J2" s="340"/>
      <c r="K2" s="341"/>
    </row>
    <row r="3" spans="1:15" ht="15.75" customHeight="1">
      <c r="A3" s="293" t="s">
        <v>0</v>
      </c>
      <c r="B3" s="294" t="s">
        <v>7</v>
      </c>
      <c r="C3" s="294" t="s">
        <v>8</v>
      </c>
      <c r="D3" s="295" t="s">
        <v>9</v>
      </c>
      <c r="E3" s="295"/>
      <c r="F3" s="294" t="s">
        <v>10</v>
      </c>
      <c r="G3" s="295" t="s">
        <v>11</v>
      </c>
      <c r="H3" s="295"/>
      <c r="I3" s="295"/>
      <c r="J3" s="295"/>
      <c r="K3" s="296" t="s">
        <v>12</v>
      </c>
    </row>
    <row r="4" spans="1:15" ht="15" customHeight="1">
      <c r="A4" s="293"/>
      <c r="B4" s="294"/>
      <c r="C4" s="294"/>
      <c r="D4" s="295"/>
      <c r="E4" s="295"/>
      <c r="F4" s="294"/>
      <c r="G4" s="295"/>
      <c r="H4" s="295"/>
      <c r="I4" s="295"/>
      <c r="J4" s="295"/>
      <c r="K4" s="296"/>
      <c r="L4" s="3"/>
      <c r="N4" s="3"/>
    </row>
    <row r="5" spans="1:15" ht="15" customHeight="1">
      <c r="A5" s="293"/>
      <c r="B5" s="294"/>
      <c r="C5" s="294"/>
      <c r="D5" s="295"/>
      <c r="E5" s="295"/>
      <c r="F5" s="294"/>
      <c r="G5" s="17" t="s">
        <v>1</v>
      </c>
      <c r="H5" s="17" t="s">
        <v>2</v>
      </c>
      <c r="I5" s="17" t="s">
        <v>5</v>
      </c>
      <c r="J5" s="17" t="s">
        <v>4</v>
      </c>
      <c r="K5" s="296"/>
      <c r="L5" s="3"/>
      <c r="N5" s="3"/>
    </row>
    <row r="6" spans="1:15" ht="15.75">
      <c r="A6" s="11">
        <v>1</v>
      </c>
      <c r="B6" s="32" t="s">
        <v>16</v>
      </c>
      <c r="C6" s="166">
        <v>11898000</v>
      </c>
      <c r="D6" s="141">
        <v>1</v>
      </c>
      <c r="E6" s="141" t="s">
        <v>6</v>
      </c>
      <c r="F6" s="166">
        <f t="shared" ref="F6:F14" si="0">C6*D6</f>
        <v>11898000</v>
      </c>
      <c r="G6" s="166">
        <v>1179082</v>
      </c>
      <c r="H6" s="166">
        <v>160783</v>
      </c>
      <c r="I6" s="167"/>
      <c r="J6" s="167"/>
      <c r="K6" s="168">
        <f>F6-G6-H6</f>
        <v>10558135</v>
      </c>
      <c r="L6" s="5"/>
      <c r="N6" s="8"/>
      <c r="O6" s="7"/>
    </row>
    <row r="7" spans="1:15" ht="24.95" customHeight="1">
      <c r="A7" s="21">
        <v>2</v>
      </c>
      <c r="B7" s="33" t="s">
        <v>17</v>
      </c>
      <c r="C7" s="166">
        <v>14302000</v>
      </c>
      <c r="D7" s="141">
        <v>1</v>
      </c>
      <c r="E7" s="141" t="s">
        <v>6</v>
      </c>
      <c r="F7" s="166">
        <f t="shared" si="0"/>
        <v>14302000</v>
      </c>
      <c r="G7" s="166">
        <v>1417316</v>
      </c>
      <c r="H7" s="166">
        <v>193270</v>
      </c>
      <c r="I7" s="167"/>
      <c r="J7" s="166"/>
      <c r="K7" s="168">
        <f>F7-G7-H7</f>
        <v>12691414</v>
      </c>
      <c r="L7" s="2"/>
      <c r="N7" s="8"/>
      <c r="O7" s="7"/>
    </row>
    <row r="8" spans="1:15" ht="24.95" customHeight="1">
      <c r="A8" s="22">
        <v>3</v>
      </c>
      <c r="B8" s="33" t="s">
        <v>18</v>
      </c>
      <c r="C8" s="166">
        <v>3000000</v>
      </c>
      <c r="D8" s="141">
        <v>1</v>
      </c>
      <c r="E8" s="141" t="s">
        <v>6</v>
      </c>
      <c r="F8" s="166">
        <f t="shared" si="0"/>
        <v>3000000</v>
      </c>
      <c r="G8" s="166">
        <v>297298</v>
      </c>
      <c r="H8" s="166">
        <v>40540</v>
      </c>
      <c r="I8" s="167"/>
      <c r="J8" s="166"/>
      <c r="K8" s="168">
        <f>F8-G8-H8</f>
        <v>2662162</v>
      </c>
      <c r="N8" s="12"/>
    </row>
    <row r="9" spans="1:15" ht="24.95" customHeight="1">
      <c r="A9" s="22">
        <v>4</v>
      </c>
      <c r="B9" s="33" t="s">
        <v>24</v>
      </c>
      <c r="C9" s="166">
        <v>2000000</v>
      </c>
      <c r="D9" s="141">
        <v>1</v>
      </c>
      <c r="E9" s="141" t="s">
        <v>6</v>
      </c>
      <c r="F9" s="166">
        <f t="shared" si="0"/>
        <v>2000000</v>
      </c>
      <c r="G9" s="166">
        <v>198199</v>
      </c>
      <c r="H9" s="166">
        <v>27027</v>
      </c>
      <c r="I9" s="167"/>
      <c r="J9" s="166"/>
      <c r="K9" s="168">
        <f>F9-G9-H9</f>
        <v>1774774</v>
      </c>
    </row>
    <row r="10" spans="1:15" ht="24.95" customHeight="1">
      <c r="A10" s="22">
        <v>5</v>
      </c>
      <c r="B10" s="33" t="s">
        <v>19</v>
      </c>
      <c r="C10" s="166">
        <v>1750000</v>
      </c>
      <c r="D10" s="141">
        <v>1</v>
      </c>
      <c r="E10" s="141" t="s">
        <v>3</v>
      </c>
      <c r="F10" s="166">
        <f t="shared" si="0"/>
        <v>1750000</v>
      </c>
      <c r="G10" s="169"/>
      <c r="H10" s="167"/>
      <c r="I10" s="167"/>
      <c r="J10" s="166">
        <f t="shared" ref="J10:J12" si="1">F10*2%</f>
        <v>35000</v>
      </c>
      <c r="K10" s="168">
        <f t="shared" ref="K10:K12" si="2">F10-J10</f>
        <v>1715000</v>
      </c>
      <c r="L10" s="4"/>
    </row>
    <row r="11" spans="1:15" ht="24.95" customHeight="1">
      <c r="A11" s="23">
        <v>6</v>
      </c>
      <c r="B11" s="34" t="s">
        <v>20</v>
      </c>
      <c r="C11" s="166">
        <v>2000000</v>
      </c>
      <c r="D11" s="141">
        <v>1</v>
      </c>
      <c r="E11" s="141" t="s">
        <v>3</v>
      </c>
      <c r="F11" s="166">
        <f t="shared" si="0"/>
        <v>2000000</v>
      </c>
      <c r="G11" s="166"/>
      <c r="H11" s="167"/>
      <c r="I11" s="167"/>
      <c r="J11" s="166">
        <f t="shared" si="1"/>
        <v>40000</v>
      </c>
      <c r="K11" s="168">
        <f t="shared" si="2"/>
        <v>1960000</v>
      </c>
      <c r="L11" s="5"/>
    </row>
    <row r="12" spans="1:15" ht="24.95" customHeight="1">
      <c r="A12" s="22">
        <v>7</v>
      </c>
      <c r="B12" s="35" t="s">
        <v>21</v>
      </c>
      <c r="C12" s="166">
        <v>1750000</v>
      </c>
      <c r="D12" s="141">
        <v>1</v>
      </c>
      <c r="E12" s="141" t="s">
        <v>3</v>
      </c>
      <c r="F12" s="166">
        <f t="shared" si="0"/>
        <v>1750000</v>
      </c>
      <c r="G12" s="170"/>
      <c r="H12" s="167"/>
      <c r="I12" s="167"/>
      <c r="J12" s="166">
        <f t="shared" si="1"/>
        <v>35000</v>
      </c>
      <c r="K12" s="168">
        <f t="shared" si="2"/>
        <v>1715000</v>
      </c>
      <c r="L12" s="6"/>
    </row>
    <row r="13" spans="1:15" ht="24.95" customHeight="1">
      <c r="A13" s="22">
        <v>9</v>
      </c>
      <c r="B13" s="35" t="s">
        <v>22</v>
      </c>
      <c r="C13" s="166">
        <v>6251000</v>
      </c>
      <c r="D13" s="141">
        <v>1</v>
      </c>
      <c r="E13" s="141" t="s">
        <v>3</v>
      </c>
      <c r="F13" s="166">
        <f t="shared" si="0"/>
        <v>6251000</v>
      </c>
      <c r="G13" s="166">
        <v>619469</v>
      </c>
      <c r="H13" s="166">
        <v>84473</v>
      </c>
      <c r="I13" s="167"/>
      <c r="J13" s="166"/>
      <c r="K13" s="168">
        <f>F13-G13-H13</f>
        <v>5547058</v>
      </c>
      <c r="L13" s="2"/>
    </row>
    <row r="14" spans="1:15" ht="32.25" customHeight="1">
      <c r="A14" s="22">
        <v>11</v>
      </c>
      <c r="B14" s="31" t="s">
        <v>23</v>
      </c>
      <c r="C14" s="166">
        <v>15213000</v>
      </c>
      <c r="D14" s="141">
        <v>1</v>
      </c>
      <c r="E14" s="141" t="s">
        <v>6</v>
      </c>
      <c r="F14" s="166">
        <f t="shared" si="0"/>
        <v>15213000</v>
      </c>
      <c r="G14" s="166">
        <v>1507595</v>
      </c>
      <c r="H14" s="166">
        <v>205581</v>
      </c>
      <c r="I14" s="167"/>
      <c r="J14" s="166"/>
      <c r="K14" s="168">
        <f t="shared" ref="K14" si="3">F14-G14-H14</f>
        <v>13499824</v>
      </c>
      <c r="L14" s="2"/>
    </row>
    <row r="15" spans="1:15" ht="21.75" thickBot="1">
      <c r="A15" s="25"/>
      <c r="B15" s="26" t="s">
        <v>13</v>
      </c>
      <c r="C15" s="27"/>
      <c r="D15" s="27"/>
      <c r="E15" s="27"/>
      <c r="F15" s="28">
        <f>SUM(F6:F14)</f>
        <v>58164000</v>
      </c>
      <c r="G15" s="27">
        <f>SUM(G6:G14)</f>
        <v>5218959</v>
      </c>
      <c r="H15" s="27">
        <f>SUM(H6:H14)</f>
        <v>711674</v>
      </c>
      <c r="I15" s="27"/>
      <c r="J15" s="27">
        <f>SUM(J7:J14)</f>
        <v>110000</v>
      </c>
      <c r="K15" s="29">
        <f>SUM(K6:K14)</f>
        <v>52123367</v>
      </c>
      <c r="L15" s="2"/>
    </row>
    <row r="16" spans="1:15" ht="21">
      <c r="A16" s="13"/>
      <c r="B16" s="16"/>
      <c r="C16" s="14"/>
      <c r="D16" s="14"/>
      <c r="E16" s="14"/>
      <c r="F16" s="15"/>
      <c r="G16" s="14"/>
      <c r="H16" s="14"/>
      <c r="I16" s="14"/>
      <c r="J16" s="14"/>
      <c r="K16" s="10"/>
      <c r="L16" s="2"/>
    </row>
    <row r="19" spans="1:14" ht="18.75">
      <c r="A19" s="297" t="s">
        <v>15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</row>
    <row r="20" spans="1:14" ht="18.75">
      <c r="A20" s="297" t="s">
        <v>25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</row>
    <row r="21" spans="1:14" ht="18.75">
      <c r="A21" s="297" t="s">
        <v>252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4">
      <c r="A22" s="298" t="s">
        <v>0</v>
      </c>
      <c r="B22" s="294" t="s">
        <v>7</v>
      </c>
      <c r="C22" s="294" t="s">
        <v>8</v>
      </c>
      <c r="D22" s="295" t="s">
        <v>9</v>
      </c>
      <c r="E22" s="295"/>
      <c r="F22" s="294" t="s">
        <v>10</v>
      </c>
      <c r="G22" s="295" t="s">
        <v>11</v>
      </c>
      <c r="H22" s="295"/>
      <c r="I22" s="295"/>
      <c r="J22" s="295"/>
      <c r="K22" s="294" t="s">
        <v>12</v>
      </c>
    </row>
    <row r="23" spans="1:14">
      <c r="A23" s="298"/>
      <c r="B23" s="294"/>
      <c r="C23" s="294"/>
      <c r="D23" s="295"/>
      <c r="E23" s="295"/>
      <c r="F23" s="294"/>
      <c r="G23" s="295"/>
      <c r="H23" s="295"/>
      <c r="I23" s="295"/>
      <c r="J23" s="295"/>
      <c r="K23" s="294"/>
    </row>
    <row r="24" spans="1:14" ht="15.75">
      <c r="A24" s="298"/>
      <c r="B24" s="294"/>
      <c r="C24" s="294"/>
      <c r="D24" s="295"/>
      <c r="E24" s="295"/>
      <c r="F24" s="294"/>
      <c r="G24" s="17" t="s">
        <v>1</v>
      </c>
      <c r="H24" s="17" t="s">
        <v>2</v>
      </c>
      <c r="I24" s="17" t="s">
        <v>5</v>
      </c>
      <c r="J24" s="17" t="s">
        <v>4</v>
      </c>
      <c r="K24" s="294"/>
    </row>
    <row r="25" spans="1:14" ht="23.25" customHeight="1">
      <c r="A25" s="41">
        <v>1</v>
      </c>
      <c r="B25" s="105" t="s">
        <v>26</v>
      </c>
      <c r="C25" s="42">
        <v>30802000</v>
      </c>
      <c r="D25" s="41">
        <v>1</v>
      </c>
      <c r="E25" s="43" t="s">
        <v>34</v>
      </c>
      <c r="F25" s="44">
        <f>C25</f>
        <v>30802000</v>
      </c>
      <c r="G25" s="42">
        <v>3052451</v>
      </c>
      <c r="H25" s="42">
        <v>416241</v>
      </c>
      <c r="I25" s="42"/>
      <c r="J25" s="42"/>
      <c r="K25" s="44">
        <f>F25-G25-H25</f>
        <v>27333308</v>
      </c>
    </row>
    <row r="26" spans="1:14" ht="23.25" customHeight="1">
      <c r="A26" s="41">
        <v>2</v>
      </c>
      <c r="B26" s="37" t="s">
        <v>27</v>
      </c>
      <c r="C26" s="42">
        <v>2283000</v>
      </c>
      <c r="D26" s="41">
        <v>1</v>
      </c>
      <c r="E26" s="43" t="s">
        <v>34</v>
      </c>
      <c r="F26" s="44">
        <f t="shared" ref="F26" si="4">C26</f>
        <v>2283000</v>
      </c>
      <c r="G26" s="42">
        <v>226244</v>
      </c>
      <c r="H26" s="42">
        <v>30851</v>
      </c>
      <c r="I26" s="42"/>
      <c r="J26" s="42"/>
      <c r="K26" s="44">
        <f>F26-G26-H26</f>
        <v>2025905</v>
      </c>
    </row>
    <row r="27" spans="1:14" ht="23.25" customHeight="1">
      <c r="A27" s="41">
        <v>3</v>
      </c>
      <c r="B27" s="37" t="s">
        <v>33</v>
      </c>
      <c r="C27" s="42">
        <v>250000</v>
      </c>
      <c r="D27" s="41">
        <v>7</v>
      </c>
      <c r="E27" s="43" t="s">
        <v>3</v>
      </c>
      <c r="F27" s="44">
        <f>D27*C27</f>
        <v>1750000</v>
      </c>
      <c r="G27" s="42"/>
      <c r="H27" s="42"/>
      <c r="I27" s="42"/>
      <c r="J27" s="42">
        <v>35000</v>
      </c>
      <c r="K27" s="44">
        <f>F27-J27</f>
        <v>1715000</v>
      </c>
    </row>
    <row r="28" spans="1:14" ht="23.25" customHeight="1">
      <c r="A28" s="104"/>
      <c r="B28" s="106" t="s">
        <v>245</v>
      </c>
      <c r="C28" s="107"/>
      <c r="D28" s="108"/>
      <c r="E28" s="108"/>
      <c r="F28" s="92">
        <f>SUM(F25:F27)</f>
        <v>34835000</v>
      </c>
      <c r="G28" s="92">
        <f>SUM(G25:G27)</f>
        <v>3278695</v>
      </c>
      <c r="H28" s="92">
        <f>SUM(H25:H27)</f>
        <v>447092</v>
      </c>
      <c r="I28" s="107"/>
      <c r="J28" s="92">
        <f>SUM(J25:J27)</f>
        <v>35000</v>
      </c>
      <c r="K28" s="92">
        <f>SUM(K25:K27)</f>
        <v>31074213</v>
      </c>
    </row>
    <row r="29" spans="1:14" ht="23.25" customHeight="1">
      <c r="A29" s="41">
        <v>8</v>
      </c>
      <c r="B29" s="89" t="s">
        <v>39</v>
      </c>
      <c r="C29" s="40">
        <v>250000</v>
      </c>
      <c r="D29" s="41">
        <v>8</v>
      </c>
      <c r="E29" s="43" t="s">
        <v>3</v>
      </c>
      <c r="F29" s="44">
        <f t="shared" ref="F29" si="5">D29*C29</f>
        <v>2000000</v>
      </c>
      <c r="G29" s="42"/>
      <c r="H29" s="42"/>
      <c r="I29" s="42"/>
      <c r="J29" s="42">
        <v>40000</v>
      </c>
      <c r="K29" s="44">
        <f>F29-J29</f>
        <v>1960000</v>
      </c>
      <c r="N29" s="2"/>
    </row>
    <row r="30" spans="1:14" ht="23.25" customHeight="1">
      <c r="A30" s="104"/>
      <c r="B30" s="106" t="s">
        <v>245</v>
      </c>
      <c r="C30" s="107"/>
      <c r="D30" s="108"/>
      <c r="E30" s="108"/>
      <c r="F30" s="92">
        <f>SUM(F29)</f>
        <v>2000000</v>
      </c>
      <c r="G30" s="92">
        <f>SUM(G29:G29)</f>
        <v>0</v>
      </c>
      <c r="H30" s="92">
        <f>SUM(H29:H29)</f>
        <v>0</v>
      </c>
      <c r="I30" s="107"/>
      <c r="J30" s="92">
        <f>SUM(J29:J29)</f>
        <v>40000</v>
      </c>
      <c r="K30" s="92">
        <f>SUM(K29:K29)</f>
        <v>1960000</v>
      </c>
    </row>
    <row r="31" spans="1:14" ht="23.25" customHeight="1">
      <c r="A31" s="41">
        <v>7</v>
      </c>
      <c r="B31" s="57" t="s">
        <v>69</v>
      </c>
      <c r="C31" s="42">
        <v>29600000</v>
      </c>
      <c r="D31" s="41">
        <v>1</v>
      </c>
      <c r="E31" s="43" t="s">
        <v>34</v>
      </c>
      <c r="F31" s="47">
        <f>D31*C31</f>
        <v>29600000</v>
      </c>
      <c r="G31" s="42">
        <v>2933334</v>
      </c>
      <c r="H31" s="42">
        <v>399999</v>
      </c>
      <c r="I31" s="42"/>
      <c r="J31" s="42"/>
      <c r="K31" s="44">
        <f>F31-G31-H31</f>
        <v>26266667</v>
      </c>
      <c r="N31">
        <v>31074213</v>
      </c>
    </row>
    <row r="32" spans="1:14" ht="23.25" customHeight="1">
      <c r="A32" s="41">
        <v>8</v>
      </c>
      <c r="B32" s="57" t="s">
        <v>70</v>
      </c>
      <c r="C32" s="42">
        <v>3200000</v>
      </c>
      <c r="D32" s="41">
        <v>1</v>
      </c>
      <c r="E32" s="43" t="s">
        <v>34</v>
      </c>
      <c r="F32" s="47">
        <f t="shared" ref="F32:F34" si="6">D32*C32</f>
        <v>3200000</v>
      </c>
      <c r="G32" s="42">
        <v>317118</v>
      </c>
      <c r="H32" s="42">
        <v>43243</v>
      </c>
      <c r="I32" s="42"/>
      <c r="J32" s="42"/>
      <c r="K32" s="44">
        <f>F32-G32-H32</f>
        <v>2839639</v>
      </c>
      <c r="N32">
        <v>1960000</v>
      </c>
    </row>
    <row r="33" spans="1:18" ht="23.25" customHeight="1">
      <c r="A33" s="41">
        <v>9</v>
      </c>
      <c r="B33" s="57" t="s">
        <v>73</v>
      </c>
      <c r="C33" s="42">
        <v>2450000</v>
      </c>
      <c r="D33" s="41">
        <v>1</v>
      </c>
      <c r="E33" s="43" t="s">
        <v>34</v>
      </c>
      <c r="F33" s="47">
        <f t="shared" si="6"/>
        <v>2450000</v>
      </c>
      <c r="G33" s="42">
        <v>242793</v>
      </c>
      <c r="H33" s="42">
        <v>33108</v>
      </c>
      <c r="I33" s="42"/>
      <c r="J33" s="42"/>
      <c r="K33" s="44">
        <f>F33-G33-H33</f>
        <v>2174099</v>
      </c>
      <c r="N33">
        <v>33240405</v>
      </c>
    </row>
    <row r="34" spans="1:18" ht="23.25" customHeight="1">
      <c r="A34" s="41">
        <v>10</v>
      </c>
      <c r="B34" s="57" t="s">
        <v>74</v>
      </c>
      <c r="C34" s="42">
        <v>250000</v>
      </c>
      <c r="D34" s="41">
        <v>8</v>
      </c>
      <c r="E34" s="43" t="s">
        <v>3</v>
      </c>
      <c r="F34" s="47">
        <f t="shared" si="6"/>
        <v>2000000</v>
      </c>
      <c r="G34" s="42"/>
      <c r="H34" s="42"/>
      <c r="I34" s="42"/>
      <c r="J34" s="42">
        <v>40000</v>
      </c>
      <c r="K34" s="44">
        <f>F34-J34</f>
        <v>1960000</v>
      </c>
      <c r="N34">
        <v>11182535</v>
      </c>
    </row>
    <row r="35" spans="1:18" ht="23.25" customHeight="1">
      <c r="A35" s="104"/>
      <c r="B35" s="106" t="s">
        <v>245</v>
      </c>
      <c r="C35" s="107"/>
      <c r="D35" s="108"/>
      <c r="E35" s="108"/>
      <c r="F35" s="92">
        <f>SUM(F31:F34)</f>
        <v>37250000</v>
      </c>
      <c r="G35" s="92">
        <f>SUM(G31:G34)</f>
        <v>3493245</v>
      </c>
      <c r="H35" s="92">
        <f>SUM(H31:H34)</f>
        <v>476350</v>
      </c>
      <c r="I35" s="107"/>
      <c r="J35" s="92">
        <f>SUM(J32:J34)</f>
        <v>40000</v>
      </c>
      <c r="K35" s="92">
        <f>SUM(K31:K34)</f>
        <v>33240405</v>
      </c>
      <c r="N35" s="97">
        <v>28842431</v>
      </c>
    </row>
    <row r="36" spans="1:18" ht="24.75" customHeight="1">
      <c r="A36" s="41">
        <v>12</v>
      </c>
      <c r="B36" s="45" t="s">
        <v>46</v>
      </c>
      <c r="C36" s="46">
        <v>7074000</v>
      </c>
      <c r="D36" s="41">
        <v>1</v>
      </c>
      <c r="E36" s="43" t="s">
        <v>34</v>
      </c>
      <c r="F36" s="44">
        <f>D36*C36</f>
        <v>7074000</v>
      </c>
      <c r="G36" s="46">
        <v>701028</v>
      </c>
      <c r="H36" s="46">
        <v>95594</v>
      </c>
      <c r="I36" s="46"/>
      <c r="J36" s="46"/>
      <c r="K36" s="44">
        <f t="shared" ref="K36:K37" si="7">F36-G36-H36</f>
        <v>6277378</v>
      </c>
      <c r="N36" s="2">
        <f>SUM(N30:N35)</f>
        <v>106299584</v>
      </c>
    </row>
    <row r="37" spans="1:18" ht="24.75" customHeight="1">
      <c r="A37" s="41">
        <v>13</v>
      </c>
      <c r="B37" s="45" t="s">
        <v>47</v>
      </c>
      <c r="C37" s="46">
        <v>3595000</v>
      </c>
      <c r="D37" s="41">
        <v>1</v>
      </c>
      <c r="E37" s="43" t="s">
        <v>34</v>
      </c>
      <c r="F37" s="44">
        <f t="shared" ref="F37:F38" si="8">D37*C37</f>
        <v>3595000</v>
      </c>
      <c r="G37" s="46">
        <v>356262</v>
      </c>
      <c r="H37" s="46">
        <v>48581</v>
      </c>
      <c r="I37" s="46"/>
      <c r="J37" s="46"/>
      <c r="K37" s="44">
        <f t="shared" si="7"/>
        <v>3190157</v>
      </c>
    </row>
    <row r="38" spans="1:18" ht="24.75" customHeight="1">
      <c r="A38" s="41">
        <v>14</v>
      </c>
      <c r="B38" s="45" t="s">
        <v>54</v>
      </c>
      <c r="C38" s="46">
        <v>250000</v>
      </c>
      <c r="D38" s="41">
        <v>7</v>
      </c>
      <c r="E38" s="43" t="s">
        <v>58</v>
      </c>
      <c r="F38" s="44">
        <f t="shared" si="8"/>
        <v>1750000</v>
      </c>
      <c r="G38" s="46"/>
      <c r="H38" s="46"/>
      <c r="I38" s="46"/>
      <c r="J38" s="46">
        <v>35000</v>
      </c>
      <c r="K38" s="44">
        <f>F38-J38</f>
        <v>1715000</v>
      </c>
      <c r="N38" t="s">
        <v>1</v>
      </c>
      <c r="P38" t="s">
        <v>255</v>
      </c>
      <c r="R38" t="s">
        <v>256</v>
      </c>
    </row>
    <row r="39" spans="1:18" ht="24.75" customHeight="1">
      <c r="A39" s="104"/>
      <c r="B39" s="106" t="s">
        <v>245</v>
      </c>
      <c r="C39" s="107"/>
      <c r="D39" s="108"/>
      <c r="E39" s="108"/>
      <c r="F39" s="92">
        <f>SUM(F36:F38)</f>
        <v>12419000</v>
      </c>
      <c r="G39" s="92">
        <f>SUM(G36:G38)</f>
        <v>1057290</v>
      </c>
      <c r="H39" s="92">
        <f>SUM(H36:H38)</f>
        <v>144175</v>
      </c>
      <c r="I39" s="107"/>
      <c r="J39" s="92">
        <f>SUM(J36:J38)</f>
        <v>35000</v>
      </c>
      <c r="K39" s="92">
        <f>SUM(K36:K38)</f>
        <v>11182535</v>
      </c>
      <c r="N39">
        <v>3278695</v>
      </c>
      <c r="P39">
        <v>447092</v>
      </c>
      <c r="R39">
        <v>35000</v>
      </c>
    </row>
    <row r="40" spans="1:18" ht="24.75" customHeight="1">
      <c r="A40" s="41">
        <v>17</v>
      </c>
      <c r="B40" s="45" t="s">
        <v>59</v>
      </c>
      <c r="C40" s="46">
        <v>4896000</v>
      </c>
      <c r="D40" s="41">
        <v>1</v>
      </c>
      <c r="E40" s="43" t="s">
        <v>34</v>
      </c>
      <c r="F40" s="48">
        <f>D40*C40</f>
        <v>4896000</v>
      </c>
      <c r="G40" s="46">
        <v>485190</v>
      </c>
      <c r="H40" s="46">
        <v>66162</v>
      </c>
      <c r="I40" s="46"/>
      <c r="J40" s="46"/>
      <c r="K40" s="44">
        <f t="shared" ref="K40:K44" si="9">F40-G40-H40</f>
        <v>4344648</v>
      </c>
      <c r="N40">
        <v>3493245</v>
      </c>
      <c r="P40">
        <v>476350</v>
      </c>
      <c r="R40">
        <v>40000</v>
      </c>
    </row>
    <row r="41" spans="1:18" ht="24.75" customHeight="1">
      <c r="A41" s="41">
        <v>18</v>
      </c>
      <c r="B41" s="45" t="s">
        <v>60</v>
      </c>
      <c r="C41" s="46">
        <v>19174000</v>
      </c>
      <c r="D41" s="41">
        <v>1</v>
      </c>
      <c r="E41" s="43" t="s">
        <v>34</v>
      </c>
      <c r="F41" s="48">
        <f t="shared" ref="F41:F44" si="10">D41*C41</f>
        <v>19174000</v>
      </c>
      <c r="G41" s="46">
        <v>1900127</v>
      </c>
      <c r="H41" s="46">
        <v>259108</v>
      </c>
      <c r="I41" s="46"/>
      <c r="J41" s="46"/>
      <c r="K41" s="44">
        <f t="shared" si="9"/>
        <v>17014765</v>
      </c>
      <c r="N41">
        <v>1057290</v>
      </c>
      <c r="P41">
        <v>144175</v>
      </c>
      <c r="R41">
        <v>40000</v>
      </c>
    </row>
    <row r="42" spans="1:18" ht="24.75" customHeight="1">
      <c r="A42" s="41">
        <v>19</v>
      </c>
      <c r="B42" s="88" t="s">
        <v>244</v>
      </c>
      <c r="C42" s="46">
        <v>250000</v>
      </c>
      <c r="D42" s="41">
        <v>7</v>
      </c>
      <c r="E42" s="112" t="s">
        <v>58</v>
      </c>
      <c r="F42" s="48">
        <f t="shared" si="10"/>
        <v>1750000</v>
      </c>
      <c r="G42" s="46"/>
      <c r="H42" s="46"/>
      <c r="I42" s="46"/>
      <c r="J42" s="46">
        <v>35000</v>
      </c>
      <c r="K42" s="44">
        <f>F42-J42</f>
        <v>1715000</v>
      </c>
      <c r="N42">
        <v>3029462</v>
      </c>
      <c r="P42">
        <v>413107</v>
      </c>
      <c r="R42">
        <v>35000</v>
      </c>
    </row>
    <row r="43" spans="1:18" ht="24.75" customHeight="1">
      <c r="A43" s="41">
        <v>20</v>
      </c>
      <c r="B43" s="45" t="s">
        <v>67</v>
      </c>
      <c r="C43" s="46">
        <v>3500000</v>
      </c>
      <c r="D43" s="41">
        <v>1</v>
      </c>
      <c r="E43" s="43" t="s">
        <v>34</v>
      </c>
      <c r="F43" s="48">
        <f t="shared" si="10"/>
        <v>3500000</v>
      </c>
      <c r="G43" s="46">
        <v>346847</v>
      </c>
      <c r="H43" s="46">
        <v>47297</v>
      </c>
      <c r="I43" s="46"/>
      <c r="J43" s="46"/>
      <c r="K43" s="44">
        <f t="shared" si="9"/>
        <v>3105856</v>
      </c>
      <c r="R43">
        <v>35000</v>
      </c>
    </row>
    <row r="44" spans="1:18" ht="24.75" customHeight="1">
      <c r="A44" s="41">
        <v>21</v>
      </c>
      <c r="B44" s="45" t="s">
        <v>68</v>
      </c>
      <c r="C44" s="46">
        <v>3000000</v>
      </c>
      <c r="D44" s="41">
        <v>1</v>
      </c>
      <c r="E44" s="43" t="s">
        <v>34</v>
      </c>
      <c r="F44" s="48">
        <f t="shared" si="10"/>
        <v>3000000</v>
      </c>
      <c r="G44" s="46">
        <v>297298</v>
      </c>
      <c r="H44" s="46">
        <v>40540</v>
      </c>
      <c r="I44" s="46"/>
      <c r="J44" s="46"/>
      <c r="K44" s="44">
        <f t="shared" si="9"/>
        <v>2662162</v>
      </c>
    </row>
    <row r="45" spans="1:18" ht="23.25" customHeight="1">
      <c r="A45" s="113"/>
      <c r="B45" s="106" t="s">
        <v>245</v>
      </c>
      <c r="C45" s="107"/>
      <c r="D45" s="108"/>
      <c r="E45" s="108"/>
      <c r="F45" s="92">
        <f>SUM(F40:F44)</f>
        <v>32320000</v>
      </c>
      <c r="G45" s="92">
        <f>SUM(G40:G44)</f>
        <v>3029462</v>
      </c>
      <c r="H45" s="92">
        <f>SUM(H40:H44)</f>
        <v>413107</v>
      </c>
      <c r="I45" s="107"/>
      <c r="J45" s="92">
        <f>SUM(J40:J44)</f>
        <v>35000</v>
      </c>
      <c r="K45" s="92">
        <f>SUM(K40:K44)</f>
        <v>28842431</v>
      </c>
      <c r="N45" s="2">
        <f>SUM(N39:N44)</f>
        <v>10858692</v>
      </c>
      <c r="P45" s="2">
        <f>SUM(P39:P44)</f>
        <v>1480724</v>
      </c>
      <c r="R45" s="2">
        <f>SUM(R39:R44)</f>
        <v>185000</v>
      </c>
    </row>
    <row r="46" spans="1:18">
      <c r="N46" s="2"/>
    </row>
    <row r="47" spans="1:18">
      <c r="N47" s="2"/>
    </row>
    <row r="48" spans="1:18">
      <c r="N48" s="2"/>
    </row>
    <row r="49" spans="1:14">
      <c r="N49" s="2"/>
    </row>
    <row r="50" spans="1:14">
      <c r="N50" s="2"/>
    </row>
    <row r="51" spans="1:14">
      <c r="N51" s="2"/>
    </row>
    <row r="52" spans="1:14">
      <c r="N52" s="2"/>
    </row>
    <row r="53" spans="1:14">
      <c r="N53" s="2"/>
    </row>
    <row r="54" spans="1:14">
      <c r="N54" s="2"/>
    </row>
    <row r="55" spans="1:14">
      <c r="N55" s="2"/>
    </row>
    <row r="56" spans="1:14">
      <c r="N56" s="2"/>
    </row>
    <row r="57" spans="1:14">
      <c r="N57" s="2"/>
    </row>
    <row r="58" spans="1:14">
      <c r="N58" s="2"/>
    </row>
    <row r="59" spans="1:14">
      <c r="N59" s="2"/>
    </row>
    <row r="64" spans="1:14" ht="18.75">
      <c r="A64" s="349" t="s">
        <v>15</v>
      </c>
      <c r="B64" s="350"/>
      <c r="C64" s="350"/>
      <c r="D64" s="350"/>
      <c r="E64" s="350"/>
      <c r="F64" s="350"/>
      <c r="G64" s="350"/>
      <c r="H64" s="350"/>
      <c r="I64" s="350"/>
      <c r="J64" s="350"/>
      <c r="K64" s="351"/>
    </row>
    <row r="65" spans="1:18" ht="18.75">
      <c r="A65" s="352" t="s">
        <v>268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4"/>
    </row>
    <row r="66" spans="1:18" ht="18.75">
      <c r="A66" s="356" t="s">
        <v>496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8"/>
    </row>
    <row r="67" spans="1:18">
      <c r="A67" s="355" t="s">
        <v>0</v>
      </c>
      <c r="B67" s="361" t="s">
        <v>7</v>
      </c>
      <c r="C67" s="361" t="s">
        <v>8</v>
      </c>
      <c r="D67" s="359" t="s">
        <v>9</v>
      </c>
      <c r="E67" s="359"/>
      <c r="F67" s="361" t="s">
        <v>10</v>
      </c>
      <c r="G67" s="359" t="s">
        <v>11</v>
      </c>
      <c r="H67" s="359"/>
      <c r="I67" s="359"/>
      <c r="J67" s="359"/>
      <c r="K67" s="361" t="s">
        <v>12</v>
      </c>
    </row>
    <row r="68" spans="1:18">
      <c r="A68" s="298"/>
      <c r="B68" s="362"/>
      <c r="C68" s="362"/>
      <c r="D68" s="360"/>
      <c r="E68" s="360"/>
      <c r="F68" s="362"/>
      <c r="G68" s="360"/>
      <c r="H68" s="360"/>
      <c r="I68" s="360"/>
      <c r="J68" s="360"/>
      <c r="K68" s="362"/>
    </row>
    <row r="69" spans="1:18" ht="18.75">
      <c r="A69" s="298"/>
      <c r="B69" s="362"/>
      <c r="C69" s="362"/>
      <c r="D69" s="360"/>
      <c r="E69" s="360"/>
      <c r="F69" s="362"/>
      <c r="G69" s="206" t="s">
        <v>1</v>
      </c>
      <c r="H69" s="206" t="s">
        <v>2</v>
      </c>
      <c r="I69" s="206" t="s">
        <v>5</v>
      </c>
      <c r="J69" s="206" t="s">
        <v>4</v>
      </c>
      <c r="K69" s="362"/>
      <c r="N69" s="2"/>
      <c r="P69" s="2"/>
      <c r="R69" s="2"/>
    </row>
    <row r="70" spans="1:18" ht="25.5" customHeight="1">
      <c r="A70" s="100">
        <v>1</v>
      </c>
      <c r="B70" s="207" t="s">
        <v>499</v>
      </c>
      <c r="C70" s="208">
        <v>250000</v>
      </c>
      <c r="D70" s="209">
        <v>7</v>
      </c>
      <c r="E70" s="209" t="s">
        <v>235</v>
      </c>
      <c r="F70" s="208">
        <f>C70*D70</f>
        <v>1750000</v>
      </c>
      <c r="G70" s="206"/>
      <c r="H70" s="206"/>
      <c r="I70" s="206"/>
      <c r="J70" s="210">
        <v>35000</v>
      </c>
      <c r="K70" s="211">
        <f>F70-J70</f>
        <v>1715000</v>
      </c>
      <c r="N70" s="2"/>
      <c r="P70" s="2"/>
      <c r="R70" s="2"/>
    </row>
    <row r="71" spans="1:18" ht="25.5" customHeight="1">
      <c r="A71" s="173"/>
      <c r="B71" s="212" t="s">
        <v>245</v>
      </c>
      <c r="C71" s="213">
        <f>SUM(C70)</f>
        <v>250000</v>
      </c>
      <c r="D71" s="214"/>
      <c r="E71" s="214"/>
      <c r="F71" s="213">
        <f>SUM(F70)</f>
        <v>1750000</v>
      </c>
      <c r="G71" s="215"/>
      <c r="H71" s="215"/>
      <c r="I71" s="215"/>
      <c r="J71" s="216">
        <f>SUM(J70)</f>
        <v>35000</v>
      </c>
      <c r="K71" s="217">
        <f>SUM(K70)</f>
        <v>1715000</v>
      </c>
      <c r="N71" s="2">
        <v>1715000</v>
      </c>
      <c r="P71" s="2"/>
      <c r="R71" s="2"/>
    </row>
    <row r="72" spans="1:18" ht="25.5" customHeight="1">
      <c r="A72" s="100">
        <v>2</v>
      </c>
      <c r="B72" s="218" t="s">
        <v>500</v>
      </c>
      <c r="C72" s="219">
        <v>250000</v>
      </c>
      <c r="D72" s="220">
        <v>6</v>
      </c>
      <c r="E72" s="220" t="s">
        <v>235</v>
      </c>
      <c r="F72" s="221">
        <f t="shared" ref="F72" si="11">C72*D72</f>
        <v>1500000</v>
      </c>
      <c r="G72" s="206"/>
      <c r="H72" s="206"/>
      <c r="I72" s="206"/>
      <c r="J72" s="210">
        <v>30000</v>
      </c>
      <c r="K72" s="211">
        <f>F72-J72</f>
        <v>1470000</v>
      </c>
      <c r="N72" s="2">
        <v>27344440</v>
      </c>
      <c r="P72" s="2"/>
      <c r="R72" s="2"/>
    </row>
    <row r="73" spans="1:18" ht="25.5" customHeight="1">
      <c r="A73" s="41">
        <v>1</v>
      </c>
      <c r="B73" s="222" t="s">
        <v>280</v>
      </c>
      <c r="C73" s="223">
        <v>4756000</v>
      </c>
      <c r="D73" s="209">
        <v>1</v>
      </c>
      <c r="E73" s="209" t="s">
        <v>277</v>
      </c>
      <c r="F73" s="224">
        <f>C73*D73</f>
        <v>4756000</v>
      </c>
      <c r="G73" s="223">
        <v>471316</v>
      </c>
      <c r="H73" s="223">
        <v>64270</v>
      </c>
      <c r="I73" s="225"/>
      <c r="J73" s="225"/>
      <c r="K73" s="211">
        <f t="shared" ref="K73:K78" si="12">F73-G73-H73</f>
        <v>4220414</v>
      </c>
      <c r="N73" s="12">
        <f>SUM(N67:N72)</f>
        <v>29059440</v>
      </c>
    </row>
    <row r="74" spans="1:18" ht="25.5" customHeight="1">
      <c r="A74" s="41">
        <v>2</v>
      </c>
      <c r="B74" s="222" t="s">
        <v>281</v>
      </c>
      <c r="C74" s="223">
        <v>3381000</v>
      </c>
      <c r="D74" s="209">
        <v>1</v>
      </c>
      <c r="E74" s="209" t="s">
        <v>277</v>
      </c>
      <c r="F74" s="224">
        <f t="shared" ref="F74:F78" si="13">C74*D74</f>
        <v>3381000</v>
      </c>
      <c r="G74" s="223">
        <v>335055</v>
      </c>
      <c r="H74" s="223">
        <v>45689</v>
      </c>
      <c r="I74" s="225"/>
      <c r="J74" s="225"/>
      <c r="K74" s="211">
        <f t="shared" si="12"/>
        <v>3000256</v>
      </c>
    </row>
    <row r="75" spans="1:18" ht="25.5" customHeight="1">
      <c r="A75" s="41">
        <v>3</v>
      </c>
      <c r="B75" s="222" t="s">
        <v>282</v>
      </c>
      <c r="C75" s="223">
        <v>5175000</v>
      </c>
      <c r="D75" s="209">
        <v>1</v>
      </c>
      <c r="E75" s="209" t="s">
        <v>277</v>
      </c>
      <c r="F75" s="224">
        <f t="shared" si="13"/>
        <v>5175000</v>
      </c>
      <c r="G75" s="223">
        <v>512838</v>
      </c>
      <c r="H75" s="223">
        <v>69932</v>
      </c>
      <c r="I75" s="225"/>
      <c r="J75" s="225"/>
      <c r="K75" s="211">
        <f t="shared" si="12"/>
        <v>4592230</v>
      </c>
      <c r="N75" t="s">
        <v>1</v>
      </c>
      <c r="P75" t="s">
        <v>255</v>
      </c>
      <c r="R75" t="s">
        <v>256</v>
      </c>
    </row>
    <row r="76" spans="1:18" ht="25.5" customHeight="1">
      <c r="A76" s="41">
        <v>4</v>
      </c>
      <c r="B76" s="222" t="s">
        <v>283</v>
      </c>
      <c r="C76" s="223">
        <v>7382000</v>
      </c>
      <c r="D76" s="209">
        <v>1</v>
      </c>
      <c r="E76" s="209" t="s">
        <v>277</v>
      </c>
      <c r="F76" s="224">
        <f t="shared" si="13"/>
        <v>7382000</v>
      </c>
      <c r="G76" s="223">
        <v>731550</v>
      </c>
      <c r="H76" s="223">
        <v>99756</v>
      </c>
      <c r="I76" s="225"/>
      <c r="J76" s="225"/>
      <c r="K76" s="211">
        <f t="shared" si="12"/>
        <v>6550694</v>
      </c>
      <c r="N76">
        <v>2889535</v>
      </c>
      <c r="P76">
        <v>394025</v>
      </c>
      <c r="R76">
        <v>35000</v>
      </c>
    </row>
    <row r="77" spans="1:18" ht="25.5" customHeight="1">
      <c r="A77" s="41">
        <v>5</v>
      </c>
      <c r="B77" s="222" t="s">
        <v>284</v>
      </c>
      <c r="C77" s="223">
        <v>4931000</v>
      </c>
      <c r="D77" s="209">
        <v>1</v>
      </c>
      <c r="E77" s="209" t="s">
        <v>277</v>
      </c>
      <c r="F77" s="224">
        <f t="shared" si="13"/>
        <v>4931000</v>
      </c>
      <c r="G77" s="223">
        <v>488658</v>
      </c>
      <c r="H77" s="223">
        <v>66635</v>
      </c>
      <c r="I77" s="225"/>
      <c r="J77" s="225"/>
      <c r="K77" s="211">
        <f t="shared" si="12"/>
        <v>4375707</v>
      </c>
      <c r="R77">
        <v>30000</v>
      </c>
    </row>
    <row r="78" spans="1:18" ht="25.5" customHeight="1" thickBot="1">
      <c r="A78" s="49">
        <v>6</v>
      </c>
      <c r="B78" s="218" t="s">
        <v>285</v>
      </c>
      <c r="C78" s="221">
        <v>3533000</v>
      </c>
      <c r="D78" s="220">
        <v>1</v>
      </c>
      <c r="E78" s="220" t="s">
        <v>277</v>
      </c>
      <c r="F78" s="226">
        <f t="shared" si="13"/>
        <v>3533000</v>
      </c>
      <c r="G78" s="221">
        <v>350118</v>
      </c>
      <c r="H78" s="221">
        <v>47743</v>
      </c>
      <c r="I78" s="227"/>
      <c r="J78" s="227"/>
      <c r="K78" s="211">
        <f t="shared" si="12"/>
        <v>3135139</v>
      </c>
    </row>
    <row r="79" spans="1:18" ht="30" customHeight="1" thickBot="1">
      <c r="A79" s="171"/>
      <c r="B79" s="192" t="s">
        <v>493</v>
      </c>
      <c r="C79" s="193">
        <f>SUM(C72:C78)</f>
        <v>29408000</v>
      </c>
      <c r="D79" s="194"/>
      <c r="E79" s="194"/>
      <c r="F79" s="195">
        <f>SUM(F72:F78)</f>
        <v>30658000</v>
      </c>
      <c r="G79" s="193">
        <f>SUM(G73:G78)</f>
        <v>2889535</v>
      </c>
      <c r="H79" s="193">
        <f>SUM(H73:H78)</f>
        <v>394025</v>
      </c>
      <c r="I79" s="196"/>
      <c r="J79" s="197">
        <f>SUM(J72)</f>
        <v>30000</v>
      </c>
      <c r="K79" s="174">
        <f>SUM(K72:K78)</f>
        <v>27344440</v>
      </c>
    </row>
    <row r="80" spans="1:18" ht="25.5" customHeight="1">
      <c r="A80" s="123"/>
      <c r="B80" s="154"/>
      <c r="C80" s="125"/>
      <c r="D80" s="123"/>
      <c r="E80" s="124"/>
      <c r="F80" s="155"/>
      <c r="G80" s="125"/>
      <c r="H80" s="125"/>
    </row>
    <row r="81" spans="1:18" ht="25.5" customHeight="1">
      <c r="A81" s="123"/>
      <c r="B81" s="154" t="s">
        <v>501</v>
      </c>
      <c r="C81" s="125"/>
      <c r="D81" s="123"/>
      <c r="E81" s="124"/>
      <c r="F81" s="155"/>
      <c r="G81" s="125"/>
      <c r="H81" s="125"/>
    </row>
    <row r="82" spans="1:18">
      <c r="N82" s="2">
        <f>SUM(N76:N81)</f>
        <v>2889535</v>
      </c>
      <c r="P82" s="2">
        <f>SUM(P76:P81)</f>
        <v>394025</v>
      </c>
      <c r="R82" s="2">
        <f>SUM(R76:R81)</f>
        <v>65000</v>
      </c>
    </row>
    <row r="83" spans="1:18" ht="11.25" customHeight="1"/>
    <row r="84" spans="1:18" ht="19.5" customHeight="1">
      <c r="A84" s="349" t="s">
        <v>227</v>
      </c>
      <c r="B84" s="350"/>
      <c r="C84" s="350"/>
      <c r="D84" s="350"/>
      <c r="E84" s="350"/>
      <c r="F84" s="350"/>
      <c r="G84" s="350"/>
      <c r="H84" s="350"/>
      <c r="I84" s="350"/>
      <c r="J84" s="350"/>
      <c r="K84" s="351"/>
    </row>
    <row r="85" spans="1:18" ht="18.75">
      <c r="A85" s="352" t="s">
        <v>268</v>
      </c>
      <c r="B85" s="353"/>
      <c r="C85" s="353"/>
      <c r="D85" s="353"/>
      <c r="E85" s="353"/>
      <c r="F85" s="353"/>
      <c r="G85" s="353"/>
      <c r="H85" s="353"/>
      <c r="I85" s="353"/>
      <c r="J85" s="353"/>
      <c r="K85" s="354"/>
    </row>
    <row r="86" spans="1:18" ht="18" customHeight="1">
      <c r="A86" s="356" t="s">
        <v>497</v>
      </c>
      <c r="B86" s="357"/>
      <c r="C86" s="357"/>
      <c r="D86" s="357"/>
      <c r="E86" s="357"/>
      <c r="F86" s="357"/>
      <c r="G86" s="357"/>
      <c r="H86" s="357"/>
      <c r="I86" s="357"/>
      <c r="J86" s="357"/>
      <c r="K86" s="358"/>
    </row>
    <row r="87" spans="1:18" ht="15" customHeight="1">
      <c r="A87" s="355" t="s">
        <v>0</v>
      </c>
      <c r="B87" s="307" t="s">
        <v>7</v>
      </c>
      <c r="C87" s="307" t="s">
        <v>8</v>
      </c>
      <c r="D87" s="308" t="s">
        <v>9</v>
      </c>
      <c r="E87" s="308"/>
      <c r="F87" s="307" t="s">
        <v>10</v>
      </c>
      <c r="G87" s="308" t="s">
        <v>11</v>
      </c>
      <c r="H87" s="308"/>
      <c r="I87" s="308"/>
      <c r="J87" s="308"/>
      <c r="K87" s="307" t="s">
        <v>12</v>
      </c>
    </row>
    <row r="88" spans="1:18" ht="17.25" customHeight="1">
      <c r="A88" s="298"/>
      <c r="B88" s="294"/>
      <c r="C88" s="294"/>
      <c r="D88" s="295"/>
      <c r="E88" s="295"/>
      <c r="F88" s="294"/>
      <c r="G88" s="295"/>
      <c r="H88" s="295"/>
      <c r="I88" s="295"/>
      <c r="J88" s="295"/>
      <c r="K88" s="294"/>
    </row>
    <row r="89" spans="1:18" ht="15.75">
      <c r="A89" s="298"/>
      <c r="B89" s="294"/>
      <c r="C89" s="294"/>
      <c r="D89" s="295"/>
      <c r="E89" s="295"/>
      <c r="F89" s="294"/>
      <c r="G89" s="17" t="s">
        <v>1</v>
      </c>
      <c r="H89" s="17" t="s">
        <v>2</v>
      </c>
      <c r="I89" s="17" t="s">
        <v>5</v>
      </c>
      <c r="J89" s="17" t="s">
        <v>4</v>
      </c>
      <c r="K89" s="294"/>
    </row>
    <row r="90" spans="1:18" ht="26.25" customHeight="1">
      <c r="A90" s="116">
        <v>1</v>
      </c>
      <c r="B90" s="207" t="s">
        <v>490</v>
      </c>
      <c r="C90" s="208">
        <v>31750000</v>
      </c>
      <c r="D90" s="209">
        <v>1</v>
      </c>
      <c r="E90" s="209" t="s">
        <v>277</v>
      </c>
      <c r="F90" s="228">
        <f>C90*D90</f>
        <v>31750000</v>
      </c>
      <c r="G90" s="210">
        <v>3146397</v>
      </c>
      <c r="H90" s="210">
        <v>429054</v>
      </c>
      <c r="I90" s="209"/>
      <c r="J90" s="210"/>
      <c r="K90" s="211">
        <f t="shared" ref="K90" si="14">F90-G90-H90</f>
        <v>28174549</v>
      </c>
    </row>
    <row r="91" spans="1:18" ht="26.25" customHeight="1">
      <c r="A91" s="116">
        <v>2</v>
      </c>
      <c r="B91" s="222" t="s">
        <v>437</v>
      </c>
      <c r="C91" s="210">
        <v>250000</v>
      </c>
      <c r="D91" s="209">
        <v>12</v>
      </c>
      <c r="E91" s="209" t="s">
        <v>235</v>
      </c>
      <c r="F91" s="210">
        <f>C91*D91</f>
        <v>3000000</v>
      </c>
      <c r="G91" s="210"/>
      <c r="H91" s="210"/>
      <c r="I91" s="209"/>
      <c r="J91" s="210">
        <v>60000</v>
      </c>
      <c r="K91" s="211">
        <f>F91-J91</f>
        <v>2940000</v>
      </c>
    </row>
    <row r="92" spans="1:18" ht="26.25" customHeight="1">
      <c r="A92" s="172"/>
      <c r="B92" s="229" t="s">
        <v>492</v>
      </c>
      <c r="C92" s="216">
        <f>SUM(C90:C91)</f>
        <v>32000000</v>
      </c>
      <c r="D92" s="229"/>
      <c r="E92" s="229"/>
      <c r="F92" s="216">
        <f>SUM(F90:F91)</f>
        <v>34750000</v>
      </c>
      <c r="G92" s="216">
        <f>SUM(G90:G91)</f>
        <v>3146397</v>
      </c>
      <c r="H92" s="216">
        <f>SUM(H90:H91)</f>
        <v>429054</v>
      </c>
      <c r="I92" s="229"/>
      <c r="J92" s="216">
        <f>SUM(J91)</f>
        <v>60000</v>
      </c>
      <c r="K92" s="217">
        <f>SUM(K90:K91)</f>
        <v>31114549</v>
      </c>
      <c r="N92" s="203">
        <v>31114549</v>
      </c>
    </row>
    <row r="93" spans="1:18" ht="26.25" customHeight="1">
      <c r="A93" s="116">
        <v>3</v>
      </c>
      <c r="B93" s="207" t="s">
        <v>491</v>
      </c>
      <c r="C93" s="208">
        <v>32000000</v>
      </c>
      <c r="D93" s="209">
        <v>1</v>
      </c>
      <c r="E93" s="209" t="s">
        <v>277</v>
      </c>
      <c r="F93" s="228">
        <f t="shared" ref="F93:F102" si="15">C93*D93</f>
        <v>32000000</v>
      </c>
      <c r="G93" s="210">
        <v>3171172</v>
      </c>
      <c r="H93" s="210">
        <v>432432</v>
      </c>
      <c r="I93" s="209"/>
      <c r="J93" s="210"/>
      <c r="K93" s="211">
        <f t="shared" ref="K93" si="16">F93-G93-H93</f>
        <v>28396396</v>
      </c>
      <c r="N93" s="203">
        <v>31336396</v>
      </c>
    </row>
    <row r="94" spans="1:18" ht="26.25" customHeight="1">
      <c r="A94" s="116">
        <v>4</v>
      </c>
      <c r="B94" s="222" t="s">
        <v>412</v>
      </c>
      <c r="C94" s="210">
        <v>250000</v>
      </c>
      <c r="D94" s="209">
        <v>12</v>
      </c>
      <c r="E94" s="209" t="s">
        <v>235</v>
      </c>
      <c r="F94" s="210">
        <f t="shared" si="15"/>
        <v>3000000</v>
      </c>
      <c r="G94" s="210"/>
      <c r="H94" s="210"/>
      <c r="I94" s="209"/>
      <c r="J94" s="210">
        <v>60000</v>
      </c>
      <c r="K94" s="211">
        <f>F94-J94</f>
        <v>2940000</v>
      </c>
      <c r="N94" s="203">
        <v>37548108</v>
      </c>
    </row>
    <row r="95" spans="1:18" ht="26.25" customHeight="1">
      <c r="A95" s="172"/>
      <c r="B95" s="229" t="s">
        <v>492</v>
      </c>
      <c r="C95" s="216">
        <f>SUM(C93:C94)</f>
        <v>32250000</v>
      </c>
      <c r="D95" s="229"/>
      <c r="E95" s="229"/>
      <c r="F95" s="216">
        <f>SUM(F93:F94)</f>
        <v>35000000</v>
      </c>
      <c r="G95" s="216">
        <f>SUM(G93:G94)</f>
        <v>3171172</v>
      </c>
      <c r="H95" s="216">
        <f>SUM(H93:H94)</f>
        <v>432432</v>
      </c>
      <c r="I95" s="229"/>
      <c r="J95" s="216">
        <f>SUM(J94)</f>
        <v>60000</v>
      </c>
      <c r="K95" s="217">
        <f>SUM(K93:K94)</f>
        <v>31336396</v>
      </c>
      <c r="N95" s="203">
        <v>30116239</v>
      </c>
    </row>
    <row r="96" spans="1:18" ht="26.25" customHeight="1">
      <c r="A96" s="116">
        <v>5</v>
      </c>
      <c r="B96" s="207" t="s">
        <v>445</v>
      </c>
      <c r="C96" s="208">
        <v>39000000</v>
      </c>
      <c r="D96" s="209">
        <v>1</v>
      </c>
      <c r="E96" s="209" t="s">
        <v>277</v>
      </c>
      <c r="F96" s="228">
        <f t="shared" si="15"/>
        <v>39000000</v>
      </c>
      <c r="G96" s="210">
        <v>3864865</v>
      </c>
      <c r="H96" s="210">
        <v>527027</v>
      </c>
      <c r="I96" s="209"/>
      <c r="J96" s="210"/>
      <c r="K96" s="211">
        <f t="shared" ref="K96" si="17">F96-G96-H96</f>
        <v>34608108</v>
      </c>
      <c r="N96" s="203">
        <v>2940000</v>
      </c>
    </row>
    <row r="97" spans="1:18" ht="26.25" customHeight="1">
      <c r="A97" s="116">
        <v>6</v>
      </c>
      <c r="B97" s="222" t="s">
        <v>446</v>
      </c>
      <c r="C97" s="210">
        <v>250000</v>
      </c>
      <c r="D97" s="209">
        <v>12</v>
      </c>
      <c r="E97" s="209" t="s">
        <v>235</v>
      </c>
      <c r="F97" s="210">
        <f t="shared" si="15"/>
        <v>3000000</v>
      </c>
      <c r="G97" s="230"/>
      <c r="H97" s="230"/>
      <c r="I97" s="220"/>
      <c r="J97" s="230">
        <v>60000</v>
      </c>
      <c r="K97" s="211">
        <f>F97-J97</f>
        <v>2940000</v>
      </c>
      <c r="N97" s="204">
        <f>SUM(N91:N96)</f>
        <v>133055292</v>
      </c>
    </row>
    <row r="98" spans="1:18" ht="26.25" customHeight="1">
      <c r="A98" s="172"/>
      <c r="B98" s="214" t="s">
        <v>492</v>
      </c>
      <c r="C98" s="231">
        <f>SUM(C96:C97)</f>
        <v>39250000</v>
      </c>
      <c r="D98" s="214"/>
      <c r="E98" s="214"/>
      <c r="F98" s="231">
        <f>SUM(F96:F97)</f>
        <v>42000000</v>
      </c>
      <c r="G98" s="231">
        <f>SUM(G96:G97)</f>
        <v>3864865</v>
      </c>
      <c r="H98" s="231">
        <f>SUM(H96:H97)</f>
        <v>527027</v>
      </c>
      <c r="I98" s="214"/>
      <c r="J98" s="231">
        <f>SUM(J97)</f>
        <v>60000</v>
      </c>
      <c r="K98" s="232">
        <f>SUM(K96:K97)</f>
        <v>37548108</v>
      </c>
    </row>
    <row r="99" spans="1:18" ht="26.25" customHeight="1">
      <c r="A99" s="116">
        <v>7</v>
      </c>
      <c r="B99" s="233" t="s">
        <v>457</v>
      </c>
      <c r="C99" s="234">
        <v>30625000</v>
      </c>
      <c r="D99" s="220">
        <v>1</v>
      </c>
      <c r="E99" s="220" t="s">
        <v>277</v>
      </c>
      <c r="F99" s="235">
        <f t="shared" si="15"/>
        <v>30625000</v>
      </c>
      <c r="G99" s="210">
        <v>3034910</v>
      </c>
      <c r="H99" s="210">
        <v>413851</v>
      </c>
      <c r="I99" s="209"/>
      <c r="J99" s="210"/>
      <c r="K99" s="211">
        <f t="shared" ref="K99" si="18">F99-G99-H99</f>
        <v>27176239</v>
      </c>
      <c r="N99" t="s">
        <v>1</v>
      </c>
      <c r="P99" t="s">
        <v>255</v>
      </c>
      <c r="R99" t="s">
        <v>256</v>
      </c>
    </row>
    <row r="100" spans="1:18" ht="26.25" customHeight="1">
      <c r="A100" s="116">
        <v>8</v>
      </c>
      <c r="B100" s="222" t="s">
        <v>451</v>
      </c>
      <c r="C100" s="210">
        <v>250000</v>
      </c>
      <c r="D100" s="209">
        <v>12</v>
      </c>
      <c r="E100" s="209" t="s">
        <v>235</v>
      </c>
      <c r="F100" s="210">
        <f t="shared" si="15"/>
        <v>3000000</v>
      </c>
      <c r="G100" s="210"/>
      <c r="H100" s="210"/>
      <c r="I100" s="209"/>
      <c r="J100" s="210">
        <v>60000</v>
      </c>
      <c r="K100" s="211">
        <f>F100-J100</f>
        <v>2940000</v>
      </c>
      <c r="N100">
        <v>3146397</v>
      </c>
      <c r="P100" s="199">
        <v>429054</v>
      </c>
      <c r="R100">
        <v>60000</v>
      </c>
    </row>
    <row r="101" spans="1:18" ht="26.25" customHeight="1">
      <c r="A101" s="172"/>
      <c r="B101" s="229" t="s">
        <v>492</v>
      </c>
      <c r="C101" s="216">
        <f>SUM(C99:C100)</f>
        <v>30875000</v>
      </c>
      <c r="D101" s="229"/>
      <c r="E101" s="229"/>
      <c r="F101" s="216">
        <f>SUM(F99:F100)</f>
        <v>33625000</v>
      </c>
      <c r="G101" s="216">
        <f>SUM(G99:G100)</f>
        <v>3034910</v>
      </c>
      <c r="H101" s="216">
        <f>SUM(H99:H100)</f>
        <v>413851</v>
      </c>
      <c r="I101" s="229"/>
      <c r="J101" s="216">
        <f>SUM(J100)</f>
        <v>60000</v>
      </c>
      <c r="K101" s="217">
        <f>SUM(K99:K100)</f>
        <v>30116239</v>
      </c>
      <c r="N101">
        <v>3171172</v>
      </c>
      <c r="P101" s="199">
        <v>432432</v>
      </c>
      <c r="R101">
        <v>60000</v>
      </c>
    </row>
    <row r="102" spans="1:18" ht="26.25" customHeight="1">
      <c r="A102" s="151">
        <v>9</v>
      </c>
      <c r="B102" s="218" t="s">
        <v>448</v>
      </c>
      <c r="C102" s="230">
        <v>250000</v>
      </c>
      <c r="D102" s="220">
        <v>12</v>
      </c>
      <c r="E102" s="220" t="s">
        <v>235</v>
      </c>
      <c r="F102" s="230">
        <f t="shared" si="15"/>
        <v>3000000</v>
      </c>
      <c r="G102" s="230"/>
      <c r="H102" s="230"/>
      <c r="I102" s="220"/>
      <c r="J102" s="230">
        <v>60000</v>
      </c>
      <c r="K102" s="211">
        <f>F102-J102</f>
        <v>2940000</v>
      </c>
      <c r="N102">
        <v>3864865</v>
      </c>
      <c r="P102" s="199">
        <v>527027</v>
      </c>
      <c r="R102">
        <v>60000</v>
      </c>
    </row>
    <row r="103" spans="1:18" ht="29.25" customHeight="1">
      <c r="A103" s="173"/>
      <c r="B103" s="236" t="s">
        <v>492</v>
      </c>
      <c r="C103" s="237">
        <f>SUM(C102)</f>
        <v>250000</v>
      </c>
      <c r="D103" s="229"/>
      <c r="E103" s="229"/>
      <c r="F103" s="237">
        <f>SUM(F102)</f>
        <v>3000000</v>
      </c>
      <c r="G103" s="238"/>
      <c r="H103" s="238"/>
      <c r="I103" s="229"/>
      <c r="J103" s="238">
        <f>SUM(J102)</f>
        <v>60000</v>
      </c>
      <c r="K103" s="217">
        <f>SUM(K102)</f>
        <v>2940000</v>
      </c>
      <c r="N103">
        <v>3034910</v>
      </c>
      <c r="P103" s="199">
        <v>413851</v>
      </c>
      <c r="R103">
        <v>60000</v>
      </c>
    </row>
    <row r="104" spans="1:18" ht="24" customHeight="1">
      <c r="A104" s="138"/>
      <c r="B104" s="139"/>
      <c r="C104" s="139"/>
      <c r="D104" s="140"/>
      <c r="E104" s="140"/>
      <c r="F104" s="139"/>
      <c r="G104" s="140"/>
      <c r="H104" s="140"/>
      <c r="I104" s="140"/>
      <c r="J104" s="140"/>
      <c r="K104" s="139"/>
      <c r="R104">
        <v>60000</v>
      </c>
    </row>
    <row r="105" spans="1:18" ht="29.25" customHeight="1">
      <c r="A105" s="123"/>
      <c r="B105" s="131" t="s">
        <v>498</v>
      </c>
      <c r="C105" s="136"/>
      <c r="D105" s="123"/>
      <c r="E105" s="124"/>
      <c r="F105" s="137"/>
      <c r="G105" s="123"/>
    </row>
    <row r="106" spans="1:18" ht="29.25" customHeight="1">
      <c r="A106" s="123"/>
      <c r="B106" s="131"/>
      <c r="C106" s="136"/>
      <c r="D106" s="123"/>
      <c r="E106" s="124"/>
      <c r="F106" s="137"/>
      <c r="G106" s="123"/>
      <c r="N106" s="2">
        <f>SUM(N100:N105)</f>
        <v>13217344</v>
      </c>
      <c r="P106" s="2">
        <f>SUM(P100:P105)</f>
        <v>1802364</v>
      </c>
      <c r="R106" s="2">
        <f>SUM(R100:R105)</f>
        <v>300000</v>
      </c>
    </row>
    <row r="107" spans="1:18" ht="29.25" customHeight="1">
      <c r="A107" s="123"/>
      <c r="B107" s="131"/>
      <c r="C107" s="136"/>
      <c r="D107" s="123"/>
      <c r="E107" s="124"/>
      <c r="F107" s="137"/>
      <c r="G107" s="123"/>
    </row>
    <row r="108" spans="1:18" ht="29.25" customHeight="1">
      <c r="A108" s="123"/>
      <c r="B108" s="131"/>
      <c r="C108" s="136"/>
      <c r="D108" s="123"/>
      <c r="E108" s="124"/>
      <c r="F108" s="137"/>
      <c r="G108" s="123"/>
    </row>
    <row r="109" spans="1:18" ht="18.75" customHeight="1">
      <c r="A109" s="349" t="s">
        <v>403</v>
      </c>
      <c r="B109" s="350"/>
      <c r="C109" s="350"/>
      <c r="D109" s="350"/>
      <c r="E109" s="350"/>
      <c r="F109" s="350"/>
      <c r="G109" s="350"/>
      <c r="H109" s="350"/>
      <c r="I109" s="350"/>
      <c r="J109" s="350"/>
      <c r="K109" s="351"/>
    </row>
    <row r="110" spans="1:18" ht="18.75" customHeight="1">
      <c r="A110" s="352" t="s">
        <v>268</v>
      </c>
      <c r="B110" s="353"/>
      <c r="C110" s="353"/>
      <c r="D110" s="353"/>
      <c r="E110" s="353"/>
      <c r="F110" s="353"/>
      <c r="G110" s="353"/>
      <c r="H110" s="353"/>
      <c r="I110" s="353"/>
      <c r="J110" s="353"/>
      <c r="K110" s="354"/>
    </row>
    <row r="111" spans="1:18" ht="18.75" customHeight="1">
      <c r="A111" s="356" t="s">
        <v>517</v>
      </c>
      <c r="B111" s="357"/>
      <c r="C111" s="357"/>
      <c r="D111" s="357"/>
      <c r="E111" s="357"/>
      <c r="F111" s="357"/>
      <c r="G111" s="357"/>
      <c r="H111" s="357"/>
      <c r="I111" s="357"/>
      <c r="J111" s="357"/>
      <c r="K111" s="358"/>
    </row>
    <row r="112" spans="1:18" ht="15" customHeight="1">
      <c r="A112" s="306" t="s">
        <v>0</v>
      </c>
      <c r="B112" s="307" t="s">
        <v>7</v>
      </c>
      <c r="C112" s="307" t="s">
        <v>8</v>
      </c>
      <c r="D112" s="308" t="s">
        <v>9</v>
      </c>
      <c r="E112" s="308"/>
      <c r="F112" s="307" t="s">
        <v>10</v>
      </c>
      <c r="G112" s="308" t="s">
        <v>11</v>
      </c>
      <c r="H112" s="308"/>
      <c r="I112" s="308"/>
      <c r="J112" s="308"/>
      <c r="K112" s="309" t="s">
        <v>12</v>
      </c>
    </row>
    <row r="113" spans="1:18" ht="15" customHeight="1">
      <c r="A113" s="293"/>
      <c r="B113" s="294"/>
      <c r="C113" s="294"/>
      <c r="D113" s="295"/>
      <c r="E113" s="295"/>
      <c r="F113" s="294"/>
      <c r="G113" s="295"/>
      <c r="H113" s="295"/>
      <c r="I113" s="295"/>
      <c r="J113" s="295"/>
      <c r="K113" s="296"/>
    </row>
    <row r="114" spans="1:18" ht="15" customHeight="1">
      <c r="A114" s="293"/>
      <c r="B114" s="294"/>
      <c r="C114" s="294"/>
      <c r="D114" s="295"/>
      <c r="E114" s="295"/>
      <c r="F114" s="294"/>
      <c r="G114" s="17" t="s">
        <v>1</v>
      </c>
      <c r="H114" s="17" t="s">
        <v>2</v>
      </c>
      <c r="I114" s="17" t="s">
        <v>5</v>
      </c>
      <c r="J114" s="17" t="s">
        <v>4</v>
      </c>
      <c r="K114" s="296"/>
    </row>
    <row r="115" spans="1:18" ht="24.75" customHeight="1">
      <c r="A115" s="180">
        <v>1</v>
      </c>
      <c r="B115" s="239" t="s">
        <v>309</v>
      </c>
      <c r="C115" s="240">
        <v>250000</v>
      </c>
      <c r="D115" s="241">
        <v>7</v>
      </c>
      <c r="E115" s="241" t="s">
        <v>299</v>
      </c>
      <c r="F115" s="240">
        <f t="shared" ref="F115" si="19">C115*D115</f>
        <v>1750000</v>
      </c>
      <c r="G115" s="242"/>
      <c r="H115" s="242"/>
      <c r="I115" s="242"/>
      <c r="J115" s="243">
        <v>35000</v>
      </c>
      <c r="K115" s="211">
        <f>F115-J115</f>
        <v>1715000</v>
      </c>
    </row>
    <row r="116" spans="1:18" ht="24.75" customHeight="1">
      <c r="A116" s="127">
        <v>2</v>
      </c>
      <c r="B116" s="244" t="s">
        <v>307</v>
      </c>
      <c r="C116" s="245">
        <v>20000000</v>
      </c>
      <c r="D116" s="241">
        <v>1</v>
      </c>
      <c r="E116" s="241" t="s">
        <v>277</v>
      </c>
      <c r="F116" s="246">
        <f t="shared" ref="F116:F146" si="20">C116*D116</f>
        <v>20000000</v>
      </c>
      <c r="G116" s="243">
        <v>1981982</v>
      </c>
      <c r="H116" s="240">
        <v>270270</v>
      </c>
      <c r="I116" s="247"/>
      <c r="J116" s="247"/>
      <c r="K116" s="211">
        <f>F116-G116-H116</f>
        <v>17747748</v>
      </c>
    </row>
    <row r="117" spans="1:18" ht="24.75" customHeight="1">
      <c r="A117" s="41">
        <v>3</v>
      </c>
      <c r="B117" s="248" t="s">
        <v>308</v>
      </c>
      <c r="C117" s="249">
        <v>1000000</v>
      </c>
      <c r="D117" s="209">
        <v>1</v>
      </c>
      <c r="E117" s="209" t="s">
        <v>277</v>
      </c>
      <c r="F117" s="250">
        <f t="shared" si="20"/>
        <v>1000000</v>
      </c>
      <c r="G117" s="251" t="s">
        <v>494</v>
      </c>
      <c r="H117" s="251" t="s">
        <v>494</v>
      </c>
      <c r="I117" s="225"/>
      <c r="J117" s="225"/>
      <c r="K117" s="225"/>
    </row>
    <row r="118" spans="1:18" ht="24.75" customHeight="1">
      <c r="A118" s="176"/>
      <c r="B118" s="229" t="s">
        <v>245</v>
      </c>
      <c r="C118" s="252">
        <f>SUM(C115:C117)</f>
        <v>21250000</v>
      </c>
      <c r="D118" s="229"/>
      <c r="E118" s="229"/>
      <c r="F118" s="253">
        <f>SUM(F115:F117)</f>
        <v>22750000</v>
      </c>
      <c r="G118" s="253">
        <f t="shared" ref="G118:J118" si="21">SUM(G115:G117)</f>
        <v>1981982</v>
      </c>
      <c r="H118" s="253">
        <f t="shared" si="21"/>
        <v>270270</v>
      </c>
      <c r="I118" s="253">
        <f t="shared" si="21"/>
        <v>0</v>
      </c>
      <c r="J118" s="253">
        <f t="shared" si="21"/>
        <v>35000</v>
      </c>
      <c r="K118" s="254">
        <f>SUM(K115:K117)</f>
        <v>19462748</v>
      </c>
      <c r="N118" s="205">
        <v>19462748</v>
      </c>
    </row>
    <row r="119" spans="1:18" ht="24.75" customHeight="1">
      <c r="A119" s="179">
        <v>4</v>
      </c>
      <c r="B119" s="222" t="s">
        <v>330</v>
      </c>
      <c r="C119" s="210">
        <v>250000</v>
      </c>
      <c r="D119" s="209">
        <v>7</v>
      </c>
      <c r="E119" s="209" t="s">
        <v>299</v>
      </c>
      <c r="F119" s="210">
        <f t="shared" ref="F119" si="22">C119*D119</f>
        <v>1750000</v>
      </c>
      <c r="G119" s="255"/>
      <c r="H119" s="255"/>
      <c r="I119" s="256"/>
      <c r="J119" s="257">
        <v>35000</v>
      </c>
      <c r="K119" s="211">
        <f>F119-J119</f>
        <v>1715000</v>
      </c>
      <c r="N119" s="205">
        <v>28558468</v>
      </c>
    </row>
    <row r="120" spans="1:18" ht="24.75" customHeight="1">
      <c r="A120" s="127">
        <v>5</v>
      </c>
      <c r="B120" s="248" t="s">
        <v>326</v>
      </c>
      <c r="C120" s="249">
        <v>13000000</v>
      </c>
      <c r="D120" s="209">
        <v>1</v>
      </c>
      <c r="E120" s="209" t="s">
        <v>277</v>
      </c>
      <c r="F120" s="249">
        <f t="shared" si="20"/>
        <v>13000000</v>
      </c>
      <c r="G120" s="210">
        <v>1288289</v>
      </c>
      <c r="H120" s="223">
        <v>175675</v>
      </c>
      <c r="I120" s="225"/>
      <c r="J120" s="225"/>
      <c r="K120" s="211">
        <f t="shared" ref="K120:K121" si="23">F120-G120-H120</f>
        <v>11536036</v>
      </c>
      <c r="N120" s="205">
        <v>27449234</v>
      </c>
    </row>
    <row r="121" spans="1:18" ht="24.75" customHeight="1">
      <c r="A121" s="41">
        <v>6</v>
      </c>
      <c r="B121" s="248" t="s">
        <v>327</v>
      </c>
      <c r="C121" s="249">
        <v>17250000</v>
      </c>
      <c r="D121" s="209">
        <v>1</v>
      </c>
      <c r="E121" s="209" t="s">
        <v>277</v>
      </c>
      <c r="F121" s="249">
        <f t="shared" si="20"/>
        <v>17250000</v>
      </c>
      <c r="G121" s="210">
        <v>1709460</v>
      </c>
      <c r="H121" s="223">
        <v>233108</v>
      </c>
      <c r="I121" s="225"/>
      <c r="J121" s="225"/>
      <c r="K121" s="211">
        <f t="shared" si="23"/>
        <v>15307432</v>
      </c>
      <c r="N121" s="205">
        <v>17687973</v>
      </c>
    </row>
    <row r="122" spans="1:18" ht="24.75" customHeight="1">
      <c r="A122" s="176"/>
      <c r="B122" s="229" t="s">
        <v>245</v>
      </c>
      <c r="C122" s="252">
        <f>SUM(C119:C121)</f>
        <v>30500000</v>
      </c>
      <c r="D122" s="229"/>
      <c r="E122" s="229"/>
      <c r="F122" s="252">
        <f>SUM(F119:F121)</f>
        <v>32000000</v>
      </c>
      <c r="G122" s="252">
        <f>SUM(G119:G121)</f>
        <v>2997749</v>
      </c>
      <c r="H122" s="252">
        <f t="shared" ref="H122:J122" si="24">SUM(H119:H121)</f>
        <v>408783</v>
      </c>
      <c r="I122" s="252">
        <f t="shared" si="24"/>
        <v>0</v>
      </c>
      <c r="J122" s="252">
        <f t="shared" si="24"/>
        <v>35000</v>
      </c>
      <c r="K122" s="254">
        <f>SUM(K119:K121)</f>
        <v>28558468</v>
      </c>
      <c r="N122" s="205">
        <v>28336621</v>
      </c>
    </row>
    <row r="123" spans="1:18" ht="24.75" customHeight="1">
      <c r="A123" s="179">
        <v>7</v>
      </c>
      <c r="B123" s="222" t="s">
        <v>347</v>
      </c>
      <c r="C123" s="210">
        <v>250000</v>
      </c>
      <c r="D123" s="209">
        <v>7</v>
      </c>
      <c r="E123" s="209" t="s">
        <v>299</v>
      </c>
      <c r="F123" s="210">
        <f t="shared" ref="F123" si="25">C123*D123</f>
        <v>1750000</v>
      </c>
      <c r="G123" s="258"/>
      <c r="H123" s="257"/>
      <c r="I123" s="256"/>
      <c r="J123" s="259">
        <v>35000</v>
      </c>
      <c r="K123" s="211">
        <f>F123-J123</f>
        <v>1715000</v>
      </c>
      <c r="N123" s="205">
        <v>33883294</v>
      </c>
    </row>
    <row r="124" spans="1:18" ht="24.75" customHeight="1">
      <c r="A124" s="127">
        <v>8</v>
      </c>
      <c r="B124" s="248" t="s">
        <v>341</v>
      </c>
      <c r="C124" s="249">
        <v>10000000</v>
      </c>
      <c r="D124" s="209">
        <v>1</v>
      </c>
      <c r="E124" s="209" t="s">
        <v>277</v>
      </c>
      <c r="F124" s="249">
        <f t="shared" si="20"/>
        <v>10000000</v>
      </c>
      <c r="G124" s="210">
        <v>990991</v>
      </c>
      <c r="H124" s="223">
        <v>135135</v>
      </c>
      <c r="I124" s="225"/>
      <c r="J124" s="225"/>
      <c r="K124" s="211">
        <f t="shared" ref="K124:K131" si="26">F124-G124-H124</f>
        <v>8873874</v>
      </c>
      <c r="N124" s="205">
        <v>23899685</v>
      </c>
    </row>
    <row r="125" spans="1:18" ht="24.75" customHeight="1">
      <c r="A125" s="179">
        <v>9</v>
      </c>
      <c r="B125" s="248" t="s">
        <v>342</v>
      </c>
      <c r="C125" s="249">
        <v>3000000</v>
      </c>
      <c r="D125" s="209">
        <v>1</v>
      </c>
      <c r="E125" s="209" t="s">
        <v>277</v>
      </c>
      <c r="F125" s="249">
        <f t="shared" si="20"/>
        <v>3000000</v>
      </c>
      <c r="G125" s="210">
        <v>297298</v>
      </c>
      <c r="H125" s="223">
        <v>40540</v>
      </c>
      <c r="I125" s="225"/>
      <c r="J125" s="225"/>
      <c r="K125" s="211">
        <f t="shared" si="26"/>
        <v>2662162</v>
      </c>
      <c r="N125" s="10">
        <f>SUM(N118:N124)</f>
        <v>179278023</v>
      </c>
    </row>
    <row r="126" spans="1:18" ht="24.75" customHeight="1">
      <c r="A126" s="127">
        <v>10</v>
      </c>
      <c r="B126" s="248" t="s">
        <v>506</v>
      </c>
      <c r="C126" s="249">
        <v>5000000</v>
      </c>
      <c r="D126" s="209">
        <v>1</v>
      </c>
      <c r="E126" s="209" t="s">
        <v>277</v>
      </c>
      <c r="F126" s="249">
        <f t="shared" si="20"/>
        <v>5000000</v>
      </c>
      <c r="G126" s="210">
        <v>495496</v>
      </c>
      <c r="H126" s="223">
        <v>67567</v>
      </c>
      <c r="I126" s="225"/>
      <c r="J126" s="225"/>
      <c r="K126" s="211">
        <f t="shared" si="26"/>
        <v>4436937</v>
      </c>
    </row>
    <row r="127" spans="1:18" ht="24.75" customHeight="1">
      <c r="A127" s="179">
        <v>11</v>
      </c>
      <c r="B127" s="222" t="s">
        <v>344</v>
      </c>
      <c r="C127" s="223">
        <v>3000000</v>
      </c>
      <c r="D127" s="209">
        <v>1</v>
      </c>
      <c r="E127" s="209" t="s">
        <v>277</v>
      </c>
      <c r="F127" s="223">
        <f t="shared" si="20"/>
        <v>3000000</v>
      </c>
      <c r="G127" s="223">
        <v>297298</v>
      </c>
      <c r="H127" s="223">
        <v>40540</v>
      </c>
      <c r="I127" s="225"/>
      <c r="J127" s="225"/>
      <c r="K127" s="211">
        <f t="shared" si="26"/>
        <v>2662162</v>
      </c>
      <c r="N127" t="s">
        <v>1</v>
      </c>
      <c r="P127" t="s">
        <v>255</v>
      </c>
      <c r="R127" t="s">
        <v>256</v>
      </c>
    </row>
    <row r="128" spans="1:18" ht="24.75" customHeight="1">
      <c r="A128" s="127">
        <v>12</v>
      </c>
      <c r="B128" s="222" t="s">
        <v>345</v>
      </c>
      <c r="C128" s="223">
        <v>5000000</v>
      </c>
      <c r="D128" s="209">
        <v>1</v>
      </c>
      <c r="E128" s="209" t="s">
        <v>277</v>
      </c>
      <c r="F128" s="223">
        <f t="shared" si="20"/>
        <v>5000000</v>
      </c>
      <c r="G128" s="210">
        <v>495496</v>
      </c>
      <c r="H128" s="223">
        <v>67567</v>
      </c>
      <c r="I128" s="225"/>
      <c r="J128" s="225"/>
      <c r="K128" s="211">
        <f t="shared" si="26"/>
        <v>4436937</v>
      </c>
      <c r="N128">
        <v>1981982</v>
      </c>
      <c r="P128" s="199">
        <v>270270</v>
      </c>
      <c r="R128">
        <v>35000</v>
      </c>
    </row>
    <row r="129" spans="1:18" ht="24.75" customHeight="1">
      <c r="A129" s="179">
        <v>13</v>
      </c>
      <c r="B129" s="222" t="s">
        <v>346</v>
      </c>
      <c r="C129" s="223">
        <v>3000000</v>
      </c>
      <c r="D129" s="209">
        <v>1</v>
      </c>
      <c r="E129" s="209" t="s">
        <v>277</v>
      </c>
      <c r="F129" s="223">
        <f t="shared" si="20"/>
        <v>3000000</v>
      </c>
      <c r="G129" s="223">
        <v>297298</v>
      </c>
      <c r="H129" s="223">
        <v>40540</v>
      </c>
      <c r="I129" s="225"/>
      <c r="J129" s="225"/>
      <c r="K129" s="211">
        <f t="shared" si="26"/>
        <v>2662162</v>
      </c>
      <c r="N129">
        <v>2997749</v>
      </c>
      <c r="P129" s="199">
        <v>408783</v>
      </c>
      <c r="R129">
        <v>35000</v>
      </c>
    </row>
    <row r="130" spans="1:18" ht="24.75" customHeight="1">
      <c r="A130" s="176"/>
      <c r="B130" s="229" t="s">
        <v>245</v>
      </c>
      <c r="C130" s="260">
        <f>SUM(C123:C129)</f>
        <v>29250000</v>
      </c>
      <c r="D130" s="229"/>
      <c r="E130" s="229"/>
      <c r="F130" s="260">
        <f>SUM(F123:F129)</f>
        <v>30750000</v>
      </c>
      <c r="G130" s="260">
        <f>SUM(G123:G129)</f>
        <v>2873877</v>
      </c>
      <c r="H130" s="260">
        <f>SUM(H123:H129)</f>
        <v>391889</v>
      </c>
      <c r="I130" s="260">
        <f t="shared" ref="I130:J130" si="27">SUM(I123:I129)</f>
        <v>0</v>
      </c>
      <c r="J130" s="260">
        <f t="shared" si="27"/>
        <v>35000</v>
      </c>
      <c r="K130" s="261">
        <f>SUM(K123:K129)</f>
        <v>27449234</v>
      </c>
      <c r="N130">
        <v>2873877</v>
      </c>
      <c r="P130" s="199">
        <v>391889</v>
      </c>
      <c r="R130">
        <v>35000</v>
      </c>
    </row>
    <row r="131" spans="1:18" ht="24.75" customHeight="1">
      <c r="A131" s="179">
        <v>14</v>
      </c>
      <c r="B131" s="222" t="s">
        <v>507</v>
      </c>
      <c r="C131" s="223">
        <v>500000</v>
      </c>
      <c r="D131" s="209">
        <v>36</v>
      </c>
      <c r="E131" s="209" t="s">
        <v>299</v>
      </c>
      <c r="F131" s="223">
        <f t="shared" ref="F131" si="28">C131*D131</f>
        <v>18000000</v>
      </c>
      <c r="G131" s="258">
        <v>1783784</v>
      </c>
      <c r="H131" s="257">
        <v>243243</v>
      </c>
      <c r="I131" s="256"/>
      <c r="J131" s="256"/>
      <c r="K131" s="211">
        <f t="shared" si="26"/>
        <v>15972973</v>
      </c>
      <c r="L131" s="132"/>
      <c r="N131">
        <v>1783784</v>
      </c>
      <c r="P131" s="199">
        <v>243243</v>
      </c>
      <c r="R131">
        <v>35000</v>
      </c>
    </row>
    <row r="132" spans="1:18" ht="24.75" customHeight="1">
      <c r="A132" s="179">
        <v>15</v>
      </c>
      <c r="B132" s="222" t="s">
        <v>355</v>
      </c>
      <c r="C132" s="223">
        <v>250000</v>
      </c>
      <c r="D132" s="209">
        <v>7</v>
      </c>
      <c r="E132" s="209" t="s">
        <v>299</v>
      </c>
      <c r="F132" s="223">
        <f t="shared" ref="F132" si="29">C132*D132</f>
        <v>1750000</v>
      </c>
      <c r="G132" s="258"/>
      <c r="H132" s="257"/>
      <c r="I132" s="256"/>
      <c r="J132" s="257">
        <v>35000</v>
      </c>
      <c r="K132" s="211">
        <f>F132-J132</f>
        <v>1715000</v>
      </c>
      <c r="L132" s="132"/>
      <c r="N132">
        <v>2972975</v>
      </c>
      <c r="P132" s="200">
        <v>405404</v>
      </c>
      <c r="R132">
        <v>35000</v>
      </c>
    </row>
    <row r="133" spans="1:18" ht="24.75" customHeight="1">
      <c r="A133" s="176"/>
      <c r="B133" s="229" t="s">
        <v>245</v>
      </c>
      <c r="C133" s="260">
        <f>SUM(C131:C132)</f>
        <v>750000</v>
      </c>
      <c r="D133" s="229"/>
      <c r="E133" s="229"/>
      <c r="F133" s="260">
        <f>SUM(F131:F132)</f>
        <v>19750000</v>
      </c>
      <c r="G133" s="260">
        <f t="shared" ref="G133:J133" si="30">SUM(G131:G132)</f>
        <v>1783784</v>
      </c>
      <c r="H133" s="260">
        <f t="shared" si="30"/>
        <v>243243</v>
      </c>
      <c r="I133" s="260">
        <f t="shared" si="30"/>
        <v>0</v>
      </c>
      <c r="J133" s="260">
        <f t="shared" si="30"/>
        <v>35000</v>
      </c>
      <c r="K133" s="261">
        <f>SUM(K131:K132)</f>
        <v>17687973</v>
      </c>
      <c r="L133" s="132"/>
      <c r="N133">
        <v>3592343</v>
      </c>
      <c r="P133" s="200">
        <v>489363</v>
      </c>
      <c r="R133">
        <v>35000</v>
      </c>
    </row>
    <row r="134" spans="1:18" ht="24.75" customHeight="1">
      <c r="A134" s="127">
        <v>16</v>
      </c>
      <c r="B134" s="222" t="s">
        <v>367</v>
      </c>
      <c r="C134" s="223">
        <v>3000000</v>
      </c>
      <c r="D134" s="209">
        <v>1</v>
      </c>
      <c r="E134" s="209" t="s">
        <v>277</v>
      </c>
      <c r="F134" s="223">
        <f t="shared" si="20"/>
        <v>3000000</v>
      </c>
      <c r="G134" s="223">
        <v>297298</v>
      </c>
      <c r="H134" s="223">
        <v>40540</v>
      </c>
      <c r="I134" s="225"/>
      <c r="J134" s="225"/>
      <c r="K134" s="211">
        <f t="shared" ref="K134" si="31">F134-G134-H134</f>
        <v>2662162</v>
      </c>
      <c r="N134">
        <v>2477478</v>
      </c>
      <c r="P134" s="2">
        <v>337837</v>
      </c>
      <c r="R134">
        <v>35000</v>
      </c>
    </row>
    <row r="135" spans="1:18" ht="24.75" customHeight="1">
      <c r="A135" s="41">
        <v>17</v>
      </c>
      <c r="B135" s="222" t="s">
        <v>369</v>
      </c>
      <c r="C135" s="223">
        <v>4000000</v>
      </c>
      <c r="D135" s="209">
        <v>1</v>
      </c>
      <c r="E135" s="209" t="s">
        <v>277</v>
      </c>
      <c r="F135" s="223">
        <f t="shared" si="20"/>
        <v>4000000</v>
      </c>
      <c r="G135" s="223">
        <v>396397</v>
      </c>
      <c r="H135" s="223">
        <v>54054</v>
      </c>
      <c r="I135" s="225"/>
      <c r="J135" s="225"/>
      <c r="K135" s="211">
        <f>F135-G135-H135</f>
        <v>3549549</v>
      </c>
    </row>
    <row r="136" spans="1:18" ht="24.75" customHeight="1">
      <c r="A136" s="127">
        <v>18</v>
      </c>
      <c r="B136" s="222" t="s">
        <v>368</v>
      </c>
      <c r="C136" s="223">
        <v>17000000</v>
      </c>
      <c r="D136" s="209">
        <v>1</v>
      </c>
      <c r="E136" s="209" t="s">
        <v>277</v>
      </c>
      <c r="F136" s="223">
        <f t="shared" si="20"/>
        <v>17000000</v>
      </c>
      <c r="G136" s="223">
        <v>1684685</v>
      </c>
      <c r="H136" s="223">
        <v>229729</v>
      </c>
      <c r="I136" s="225"/>
      <c r="J136" s="225"/>
      <c r="K136" s="211">
        <f>F136-G136-H136</f>
        <v>15085586</v>
      </c>
      <c r="N136" s="2">
        <f>SUM(N128:N135)</f>
        <v>18680188</v>
      </c>
      <c r="P136" s="2">
        <f>SUM(P128:P135)</f>
        <v>2546789</v>
      </c>
      <c r="R136" s="2">
        <f>SUM(R128:R135)</f>
        <v>245000</v>
      </c>
    </row>
    <row r="137" spans="1:18" ht="24.75" customHeight="1">
      <c r="A137" s="41">
        <v>19</v>
      </c>
      <c r="B137" s="222" t="s">
        <v>370</v>
      </c>
      <c r="C137" s="223">
        <v>6000000</v>
      </c>
      <c r="D137" s="209">
        <v>1</v>
      </c>
      <c r="E137" s="209" t="s">
        <v>277</v>
      </c>
      <c r="F137" s="223">
        <f t="shared" si="20"/>
        <v>6000000</v>
      </c>
      <c r="G137" s="223">
        <v>594595</v>
      </c>
      <c r="H137" s="223">
        <v>81081</v>
      </c>
      <c r="I137" s="225"/>
      <c r="J137" s="225"/>
      <c r="K137" s="211">
        <f>F137-G137-H137</f>
        <v>5324324</v>
      </c>
    </row>
    <row r="138" spans="1:18" ht="24.75" customHeight="1">
      <c r="A138" s="127">
        <v>20</v>
      </c>
      <c r="B138" s="222" t="s">
        <v>371</v>
      </c>
      <c r="C138" s="223">
        <v>250000</v>
      </c>
      <c r="D138" s="209">
        <v>7</v>
      </c>
      <c r="E138" s="209" t="s">
        <v>299</v>
      </c>
      <c r="F138" s="223">
        <f t="shared" si="20"/>
        <v>1750000</v>
      </c>
      <c r="G138" s="223"/>
      <c r="H138" s="223"/>
      <c r="I138" s="225"/>
      <c r="J138" s="223">
        <v>35000</v>
      </c>
      <c r="K138" s="211">
        <f>F138-J138</f>
        <v>1715000</v>
      </c>
    </row>
    <row r="139" spans="1:18" ht="24.75" customHeight="1">
      <c r="A139" s="176"/>
      <c r="B139" s="229" t="s">
        <v>245</v>
      </c>
      <c r="C139" s="260">
        <f>SUM(C134:C138)</f>
        <v>30250000</v>
      </c>
      <c r="D139" s="229"/>
      <c r="E139" s="229"/>
      <c r="F139" s="260">
        <f>SUM(F134:F138)</f>
        <v>31750000</v>
      </c>
      <c r="G139" s="260">
        <f>SUM(G134:G138)</f>
        <v>2972975</v>
      </c>
      <c r="H139" s="260">
        <f>SUM(H134:H138)</f>
        <v>405404</v>
      </c>
      <c r="I139" s="260">
        <f t="shared" ref="I139:J139" si="32">SUM(I134:I138)</f>
        <v>0</v>
      </c>
      <c r="J139" s="260">
        <f t="shared" si="32"/>
        <v>35000</v>
      </c>
      <c r="K139" s="260">
        <f>SUM(K134:K138)</f>
        <v>28336621</v>
      </c>
    </row>
    <row r="140" spans="1:18" ht="24.75" customHeight="1">
      <c r="A140" s="179">
        <v>21</v>
      </c>
      <c r="B140" s="222" t="s">
        <v>385</v>
      </c>
      <c r="C140" s="223">
        <v>250000</v>
      </c>
      <c r="D140" s="209">
        <v>7</v>
      </c>
      <c r="E140" s="209" t="s">
        <v>299</v>
      </c>
      <c r="F140" s="223">
        <f t="shared" ref="F140" si="33">C140*D140</f>
        <v>1750000</v>
      </c>
      <c r="G140" s="257"/>
      <c r="H140" s="257"/>
      <c r="I140" s="257"/>
      <c r="J140" s="257">
        <v>35000</v>
      </c>
      <c r="K140" s="211">
        <f>F140-J140</f>
        <v>1715000</v>
      </c>
    </row>
    <row r="141" spans="1:18" ht="24.75" customHeight="1">
      <c r="A141" s="127">
        <v>22</v>
      </c>
      <c r="B141" s="222" t="s">
        <v>376</v>
      </c>
      <c r="C141" s="223">
        <v>9250000</v>
      </c>
      <c r="D141" s="209">
        <v>1</v>
      </c>
      <c r="E141" s="209" t="s">
        <v>277</v>
      </c>
      <c r="F141" s="223">
        <f t="shared" si="20"/>
        <v>9250000</v>
      </c>
      <c r="G141" s="223">
        <v>916667</v>
      </c>
      <c r="H141" s="223">
        <v>124499</v>
      </c>
      <c r="I141" s="225"/>
      <c r="J141" s="225"/>
      <c r="K141" s="211">
        <f>F141-G141-H141</f>
        <v>8208834</v>
      </c>
    </row>
    <row r="142" spans="1:18" ht="24.75" customHeight="1">
      <c r="A142" s="179">
        <v>23</v>
      </c>
      <c r="B142" s="222" t="s">
        <v>377</v>
      </c>
      <c r="C142" s="223">
        <v>13500000</v>
      </c>
      <c r="D142" s="209">
        <v>1</v>
      </c>
      <c r="E142" s="209" t="s">
        <v>277</v>
      </c>
      <c r="F142" s="223">
        <f t="shared" si="20"/>
        <v>13500000</v>
      </c>
      <c r="G142" s="223">
        <v>1337838</v>
      </c>
      <c r="H142" s="223">
        <v>182432</v>
      </c>
      <c r="I142" s="225"/>
      <c r="J142" s="225"/>
      <c r="K142" s="211">
        <f>F142-G142-H142</f>
        <v>11979730</v>
      </c>
    </row>
    <row r="143" spans="1:18" ht="24.75" customHeight="1">
      <c r="A143" s="127">
        <v>24</v>
      </c>
      <c r="B143" s="222" t="s">
        <v>378</v>
      </c>
      <c r="C143" s="223">
        <v>13500000</v>
      </c>
      <c r="D143" s="209">
        <v>1</v>
      </c>
      <c r="E143" s="209" t="s">
        <v>277</v>
      </c>
      <c r="F143" s="223">
        <f t="shared" si="20"/>
        <v>13500000</v>
      </c>
      <c r="G143" s="223">
        <v>1337838</v>
      </c>
      <c r="H143" s="223">
        <v>182432</v>
      </c>
      <c r="I143" s="225"/>
      <c r="J143" s="225"/>
      <c r="K143" s="211">
        <f>F143-G143-H143</f>
        <v>11979730</v>
      </c>
    </row>
    <row r="144" spans="1:18" ht="24.75" customHeight="1">
      <c r="A144" s="178"/>
      <c r="B144" s="214" t="s">
        <v>245</v>
      </c>
      <c r="C144" s="262">
        <f>SUM(C140:C143)</f>
        <v>36500000</v>
      </c>
      <c r="D144" s="214"/>
      <c r="E144" s="214"/>
      <c r="F144" s="262">
        <f>SUM(F140:F143)</f>
        <v>38000000</v>
      </c>
      <c r="G144" s="262">
        <f t="shared" ref="G144:I144" si="34">SUM(G140:G143)</f>
        <v>3592343</v>
      </c>
      <c r="H144" s="262">
        <f>SUM(H141:H143)</f>
        <v>489363</v>
      </c>
      <c r="I144" s="262">
        <f t="shared" si="34"/>
        <v>0</v>
      </c>
      <c r="J144" s="262">
        <f>SUM(J140:J143)</f>
        <v>35000</v>
      </c>
      <c r="K144" s="262">
        <f>SUM(K140:K143)</f>
        <v>33883294</v>
      </c>
    </row>
    <row r="145" spans="1:14" ht="24.75" customHeight="1">
      <c r="A145" s="177">
        <v>25</v>
      </c>
      <c r="B145" s="222" t="s">
        <v>381</v>
      </c>
      <c r="C145" s="223">
        <v>250000</v>
      </c>
      <c r="D145" s="209">
        <v>7</v>
      </c>
      <c r="E145" s="209" t="s">
        <v>299</v>
      </c>
      <c r="F145" s="223">
        <f t="shared" ref="F145" si="35">C145*D145</f>
        <v>1750000</v>
      </c>
      <c r="G145" s="221"/>
      <c r="H145" s="221"/>
      <c r="I145" s="227"/>
      <c r="J145" s="221">
        <v>35000</v>
      </c>
      <c r="K145" s="211">
        <f>F145-J145</f>
        <v>1715000</v>
      </c>
    </row>
    <row r="146" spans="1:14" ht="24.75" customHeight="1">
      <c r="A146" s="49">
        <v>26</v>
      </c>
      <c r="B146" s="218" t="s">
        <v>389</v>
      </c>
      <c r="C146" s="230">
        <v>25000000</v>
      </c>
      <c r="D146" s="220">
        <v>1</v>
      </c>
      <c r="E146" s="220" t="s">
        <v>277</v>
      </c>
      <c r="F146" s="230">
        <f t="shared" si="20"/>
        <v>25000000</v>
      </c>
      <c r="G146" s="221">
        <v>2477478</v>
      </c>
      <c r="H146" s="221">
        <v>337837</v>
      </c>
      <c r="I146" s="227"/>
      <c r="J146" s="227"/>
      <c r="K146" s="211">
        <f>F146-G146-H146</f>
        <v>22184685</v>
      </c>
    </row>
    <row r="147" spans="1:14" ht="24.75" customHeight="1">
      <c r="A147" s="175"/>
      <c r="B147" s="229" t="s">
        <v>245</v>
      </c>
      <c r="C147" s="238">
        <f>SUM(C145:C146)</f>
        <v>25250000</v>
      </c>
      <c r="D147" s="229"/>
      <c r="E147" s="229"/>
      <c r="F147" s="238">
        <f>SUM(F145:F146)</f>
        <v>26750000</v>
      </c>
      <c r="G147" s="238">
        <f>SUM(G146)</f>
        <v>2477478</v>
      </c>
      <c r="H147" s="238">
        <f>SUM(H146)</f>
        <v>337837</v>
      </c>
      <c r="I147" s="238"/>
      <c r="J147" s="262">
        <f>SUM(J145)</f>
        <v>35000</v>
      </c>
      <c r="K147" s="238">
        <f>SUM(K145:K146)</f>
        <v>23899685</v>
      </c>
    </row>
    <row r="151" spans="1:14" ht="15.75" customHeight="1">
      <c r="A151" s="349" t="s">
        <v>404</v>
      </c>
      <c r="B151" s="350"/>
      <c r="C151" s="350"/>
      <c r="D151" s="350"/>
      <c r="E151" s="350"/>
      <c r="F151" s="350"/>
      <c r="G151" s="350"/>
      <c r="H151" s="350"/>
      <c r="I151" s="350"/>
      <c r="J151" s="350"/>
      <c r="K151" s="351"/>
    </row>
    <row r="152" spans="1:14" ht="15.75" customHeight="1">
      <c r="A152" s="352" t="s">
        <v>268</v>
      </c>
      <c r="B152" s="353"/>
      <c r="C152" s="353"/>
      <c r="D152" s="353"/>
      <c r="E152" s="353"/>
      <c r="F152" s="353"/>
      <c r="G152" s="353"/>
      <c r="H152" s="353"/>
      <c r="I152" s="353"/>
      <c r="J152" s="353"/>
      <c r="K152" s="354"/>
    </row>
    <row r="153" spans="1:14" ht="15.75" customHeight="1">
      <c r="A153" s="356" t="s">
        <v>503</v>
      </c>
      <c r="B153" s="357"/>
      <c r="C153" s="357"/>
      <c r="D153" s="357"/>
      <c r="E153" s="357"/>
      <c r="F153" s="357"/>
      <c r="G153" s="357"/>
      <c r="H153" s="357"/>
      <c r="I153" s="357"/>
      <c r="J153" s="357"/>
      <c r="K153" s="358"/>
    </row>
    <row r="154" spans="1:14">
      <c r="A154" s="360" t="s">
        <v>0</v>
      </c>
      <c r="B154" s="362" t="s">
        <v>7</v>
      </c>
      <c r="C154" s="362" t="s">
        <v>8</v>
      </c>
      <c r="D154" s="360" t="s">
        <v>9</v>
      </c>
      <c r="E154" s="360"/>
      <c r="F154" s="362" t="s">
        <v>10</v>
      </c>
      <c r="G154" s="360" t="s">
        <v>11</v>
      </c>
      <c r="H154" s="360"/>
      <c r="I154" s="360"/>
      <c r="J154" s="360"/>
      <c r="K154" s="362" t="s">
        <v>12</v>
      </c>
    </row>
    <row r="155" spans="1:14">
      <c r="A155" s="360"/>
      <c r="B155" s="362"/>
      <c r="C155" s="362"/>
      <c r="D155" s="360"/>
      <c r="E155" s="360"/>
      <c r="F155" s="362"/>
      <c r="G155" s="360"/>
      <c r="H155" s="360"/>
      <c r="I155" s="360"/>
      <c r="J155" s="360"/>
      <c r="K155" s="362"/>
    </row>
    <row r="156" spans="1:14" ht="18.75">
      <c r="A156" s="360"/>
      <c r="B156" s="362"/>
      <c r="C156" s="362"/>
      <c r="D156" s="360"/>
      <c r="E156" s="360"/>
      <c r="F156" s="362"/>
      <c r="G156" s="206" t="s">
        <v>1</v>
      </c>
      <c r="H156" s="206" t="s">
        <v>2</v>
      </c>
      <c r="I156" s="206" t="s">
        <v>5</v>
      </c>
      <c r="J156" s="206" t="s">
        <v>4</v>
      </c>
      <c r="K156" s="362"/>
    </row>
    <row r="157" spans="1:14" ht="23.25" customHeight="1">
      <c r="A157" s="206">
        <v>1</v>
      </c>
      <c r="B157" s="248" t="s">
        <v>405</v>
      </c>
      <c r="C157" s="210">
        <v>250000</v>
      </c>
      <c r="D157" s="209">
        <v>6</v>
      </c>
      <c r="E157" s="209" t="s">
        <v>235</v>
      </c>
      <c r="F157" s="211">
        <f>C157*D157</f>
        <v>1500000</v>
      </c>
      <c r="G157" s="206"/>
      <c r="H157" s="206"/>
      <c r="I157" s="206"/>
      <c r="J157" s="210">
        <v>30000</v>
      </c>
      <c r="K157" s="211">
        <f>F157-J157</f>
        <v>1470000</v>
      </c>
    </row>
    <row r="158" spans="1:14" ht="23.25" customHeight="1">
      <c r="A158" s="209">
        <v>2</v>
      </c>
      <c r="B158" s="248" t="s">
        <v>502</v>
      </c>
      <c r="C158" s="210">
        <v>25000000</v>
      </c>
      <c r="D158" s="209">
        <v>1</v>
      </c>
      <c r="E158" s="209" t="s">
        <v>277</v>
      </c>
      <c r="F158" s="210">
        <f>C158*D158</f>
        <v>25000000</v>
      </c>
      <c r="G158" s="210">
        <v>2477478</v>
      </c>
      <c r="H158" s="210">
        <v>337837</v>
      </c>
      <c r="I158" s="209"/>
      <c r="J158" s="225"/>
      <c r="K158" s="211">
        <f t="shared" ref="K158:K160" si="36">F158-G158-H158</f>
        <v>22184685</v>
      </c>
    </row>
    <row r="159" spans="1:14" ht="25.5" customHeight="1">
      <c r="A159" s="229"/>
      <c r="B159" s="229" t="s">
        <v>245</v>
      </c>
      <c r="C159" s="216">
        <f>SUM(C157:C158)</f>
        <v>25250000</v>
      </c>
      <c r="D159" s="229"/>
      <c r="E159" s="229"/>
      <c r="F159" s="216">
        <f>SUM(F157:F158)</f>
        <v>26500000</v>
      </c>
      <c r="G159" s="216">
        <f>SUM(G158)</f>
        <v>2477478</v>
      </c>
      <c r="H159" s="216">
        <f>SUM(H158)</f>
        <v>337837</v>
      </c>
      <c r="I159" s="229"/>
      <c r="J159" s="254">
        <f>SUM(J157:J158)</f>
        <v>30000</v>
      </c>
      <c r="K159" s="238">
        <f>SUM(K157:K158)</f>
        <v>23654685</v>
      </c>
      <c r="N159" s="205">
        <v>23654685</v>
      </c>
    </row>
    <row r="160" spans="1:14" ht="25.5" customHeight="1">
      <c r="A160" s="206">
        <v>3</v>
      </c>
      <c r="B160" s="248" t="s">
        <v>410</v>
      </c>
      <c r="C160" s="210">
        <v>36350000</v>
      </c>
      <c r="D160" s="209">
        <v>1</v>
      </c>
      <c r="E160" s="209" t="s">
        <v>277</v>
      </c>
      <c r="F160" s="210">
        <f t="shared" ref="F160:F167" si="37">C160*D160</f>
        <v>36350000</v>
      </c>
      <c r="G160" s="210">
        <v>3602253</v>
      </c>
      <c r="H160" s="210">
        <v>491216</v>
      </c>
      <c r="I160" s="209"/>
      <c r="J160" s="225"/>
      <c r="K160" s="211">
        <f t="shared" si="36"/>
        <v>32256531</v>
      </c>
      <c r="N160" s="205">
        <v>34706531</v>
      </c>
    </row>
    <row r="161" spans="1:18" ht="25.5" customHeight="1">
      <c r="A161" s="209">
        <v>4</v>
      </c>
      <c r="B161" s="248" t="s">
        <v>411</v>
      </c>
      <c r="C161" s="210">
        <v>250000</v>
      </c>
      <c r="D161" s="209">
        <v>10</v>
      </c>
      <c r="E161" s="209" t="s">
        <v>235</v>
      </c>
      <c r="F161" s="210">
        <f t="shared" si="37"/>
        <v>2500000</v>
      </c>
      <c r="G161" s="210"/>
      <c r="H161" s="210"/>
      <c r="I161" s="209"/>
      <c r="J161" s="210">
        <f>F161*2%</f>
        <v>50000</v>
      </c>
      <c r="K161" s="211">
        <f>F161-J161</f>
        <v>2450000</v>
      </c>
      <c r="N161" s="205">
        <v>29976352</v>
      </c>
    </row>
    <row r="162" spans="1:18" ht="25.5" customHeight="1">
      <c r="A162" s="229"/>
      <c r="B162" s="229" t="s">
        <v>245</v>
      </c>
      <c r="C162" s="216">
        <f>SUM(C160:C161)</f>
        <v>36600000</v>
      </c>
      <c r="D162" s="229"/>
      <c r="E162" s="229"/>
      <c r="F162" s="216">
        <f>SUM(F160:F161)</f>
        <v>38850000</v>
      </c>
      <c r="G162" s="216">
        <f>SUM(G160:G161)</f>
        <v>3602253</v>
      </c>
      <c r="H162" s="216">
        <f>SUM(H160:H161)</f>
        <v>491216</v>
      </c>
      <c r="I162" s="229"/>
      <c r="J162" s="216">
        <f>SUM(J161)</f>
        <v>50000</v>
      </c>
      <c r="K162" s="254">
        <f>SUM(K160:K161)</f>
        <v>34706531</v>
      </c>
      <c r="N162" s="205">
        <v>28091622</v>
      </c>
    </row>
    <row r="163" spans="1:18" ht="25.5" customHeight="1">
      <c r="A163" s="206">
        <v>5</v>
      </c>
      <c r="B163" s="248" t="s">
        <v>420</v>
      </c>
      <c r="C163" s="210">
        <v>32400000</v>
      </c>
      <c r="D163" s="209">
        <v>1</v>
      </c>
      <c r="E163" s="209" t="s">
        <v>277</v>
      </c>
      <c r="F163" s="210">
        <f t="shared" si="37"/>
        <v>32400000</v>
      </c>
      <c r="G163" s="210">
        <v>3210811</v>
      </c>
      <c r="H163" s="210">
        <v>437837</v>
      </c>
      <c r="I163" s="209"/>
      <c r="J163" s="210"/>
      <c r="K163" s="211">
        <f t="shared" ref="K163" si="38">F163-G163-H163</f>
        <v>28751352</v>
      </c>
      <c r="N163" s="205">
        <v>9366487</v>
      </c>
    </row>
    <row r="164" spans="1:18" ht="25.5" customHeight="1">
      <c r="A164" s="209">
        <v>6</v>
      </c>
      <c r="B164" s="248" t="s">
        <v>417</v>
      </c>
      <c r="C164" s="210">
        <v>250000</v>
      </c>
      <c r="D164" s="209">
        <v>5</v>
      </c>
      <c r="E164" s="209" t="s">
        <v>235</v>
      </c>
      <c r="F164" s="211">
        <f t="shared" si="37"/>
        <v>1250000</v>
      </c>
      <c r="G164" s="210"/>
      <c r="H164" s="210"/>
      <c r="I164" s="209"/>
      <c r="J164" s="210">
        <f t="shared" ref="J164:J167" si="39">F164*2%</f>
        <v>25000</v>
      </c>
      <c r="K164" s="211">
        <f>F164-J164</f>
        <v>1225000</v>
      </c>
      <c r="N164" s="10">
        <f>SUM(N159:N163)</f>
        <v>125795677</v>
      </c>
    </row>
    <row r="165" spans="1:18" ht="25.5" customHeight="1">
      <c r="A165" s="229"/>
      <c r="B165" s="229" t="s">
        <v>245</v>
      </c>
      <c r="C165" s="216">
        <f>SUM(C163:C164)</f>
        <v>32650000</v>
      </c>
      <c r="D165" s="229"/>
      <c r="E165" s="229"/>
      <c r="F165" s="238">
        <f>SUM(F163:F164)</f>
        <v>33650000</v>
      </c>
      <c r="G165" s="216">
        <f>SUM(G163:G164)</f>
        <v>3210811</v>
      </c>
      <c r="H165" s="216">
        <f>SUM(H163:H164)</f>
        <v>437837</v>
      </c>
      <c r="I165" s="229"/>
      <c r="J165" s="216">
        <f>SUM(J164)</f>
        <v>25000</v>
      </c>
      <c r="K165" s="254">
        <f>SUM(K163:K164)</f>
        <v>29976352</v>
      </c>
    </row>
    <row r="166" spans="1:18" ht="25.5" customHeight="1">
      <c r="A166" s="206">
        <v>7</v>
      </c>
      <c r="B166" s="248" t="s">
        <v>421</v>
      </c>
      <c r="C166" s="210">
        <v>30000000</v>
      </c>
      <c r="D166" s="209">
        <v>1</v>
      </c>
      <c r="E166" s="209" t="s">
        <v>277</v>
      </c>
      <c r="F166" s="210">
        <f t="shared" si="37"/>
        <v>30000000</v>
      </c>
      <c r="G166" s="210">
        <v>2972973</v>
      </c>
      <c r="H166" s="210">
        <v>405405</v>
      </c>
      <c r="I166" s="209"/>
      <c r="J166" s="210"/>
      <c r="K166" s="211">
        <f t="shared" ref="K166" si="40">F166-G166-H166</f>
        <v>26621622</v>
      </c>
      <c r="N166" t="s">
        <v>1</v>
      </c>
      <c r="P166" t="s">
        <v>255</v>
      </c>
      <c r="R166" t="s">
        <v>256</v>
      </c>
    </row>
    <row r="167" spans="1:18" ht="25.5" customHeight="1">
      <c r="A167" s="209">
        <v>8</v>
      </c>
      <c r="B167" s="248" t="s">
        <v>422</v>
      </c>
      <c r="C167" s="210">
        <v>250000</v>
      </c>
      <c r="D167" s="209">
        <v>6</v>
      </c>
      <c r="E167" s="209" t="s">
        <v>235</v>
      </c>
      <c r="F167" s="211">
        <f t="shared" si="37"/>
        <v>1500000</v>
      </c>
      <c r="G167" s="210"/>
      <c r="H167" s="210"/>
      <c r="I167" s="209"/>
      <c r="J167" s="210">
        <f t="shared" si="39"/>
        <v>30000</v>
      </c>
      <c r="K167" s="211">
        <f>F167-J167</f>
        <v>1470000</v>
      </c>
      <c r="N167" s="201">
        <v>2477478</v>
      </c>
      <c r="P167" s="201">
        <v>337837</v>
      </c>
      <c r="R167" s="281">
        <v>30000</v>
      </c>
    </row>
    <row r="168" spans="1:18" ht="25.5" customHeight="1">
      <c r="A168" s="229"/>
      <c r="B168" s="229" t="s">
        <v>245</v>
      </c>
      <c r="C168" s="216">
        <f>SUM(C166:C167)</f>
        <v>30250000</v>
      </c>
      <c r="D168" s="229"/>
      <c r="E168" s="229"/>
      <c r="F168" s="238">
        <f>SUM(F166:F167)</f>
        <v>31500000</v>
      </c>
      <c r="G168" s="216">
        <f>SUM(G166:G167)</f>
        <v>2972973</v>
      </c>
      <c r="H168" s="216">
        <f>SUM(H166:H167)</f>
        <v>405405</v>
      </c>
      <c r="I168" s="229"/>
      <c r="J168" s="216">
        <f>SUM(J167)</f>
        <v>30000</v>
      </c>
      <c r="K168" s="254">
        <f>SUM(K166:K167)</f>
        <v>28091622</v>
      </c>
      <c r="N168" s="201">
        <v>3602253</v>
      </c>
      <c r="P168" s="201">
        <v>491216</v>
      </c>
      <c r="R168" s="201">
        <v>50000</v>
      </c>
    </row>
    <row r="169" spans="1:18" ht="25.5" customHeight="1">
      <c r="A169" s="263">
        <v>9</v>
      </c>
      <c r="B169" s="264" t="s">
        <v>504</v>
      </c>
      <c r="C169" s="230">
        <v>3000000</v>
      </c>
      <c r="D169" s="220">
        <v>3</v>
      </c>
      <c r="E169" s="220" t="s">
        <v>279</v>
      </c>
      <c r="F169" s="265">
        <f>C169*D169</f>
        <v>9000000</v>
      </c>
      <c r="G169" s="230">
        <v>981892</v>
      </c>
      <c r="H169" s="230">
        <v>121621</v>
      </c>
      <c r="I169" s="220"/>
      <c r="J169" s="230"/>
      <c r="K169" s="211">
        <f t="shared" ref="K169" si="41">F169-G169-H169</f>
        <v>7896487</v>
      </c>
      <c r="N169" s="201">
        <v>3210811</v>
      </c>
      <c r="P169" s="201">
        <v>437837</v>
      </c>
      <c r="R169" s="201">
        <v>25000</v>
      </c>
    </row>
    <row r="170" spans="1:18" ht="25.5" customHeight="1">
      <c r="A170" s="263">
        <v>10</v>
      </c>
      <c r="B170" s="264" t="s">
        <v>431</v>
      </c>
      <c r="C170" s="230">
        <v>250000</v>
      </c>
      <c r="D170" s="220">
        <v>6</v>
      </c>
      <c r="E170" s="220" t="s">
        <v>235</v>
      </c>
      <c r="F170" s="265">
        <f t="shared" ref="F170" si="42">C170*D170</f>
        <v>1500000</v>
      </c>
      <c r="G170" s="230"/>
      <c r="H170" s="230"/>
      <c r="I170" s="220"/>
      <c r="J170" s="230">
        <f t="shared" ref="J170" si="43">F170*2%</f>
        <v>30000</v>
      </c>
      <c r="K170" s="211">
        <f>F170-J170</f>
        <v>1470000</v>
      </c>
      <c r="N170" s="201">
        <v>2972973</v>
      </c>
      <c r="P170" s="201">
        <v>405405</v>
      </c>
      <c r="R170" s="201">
        <v>30000</v>
      </c>
    </row>
    <row r="171" spans="1:18" ht="26.25" customHeight="1">
      <c r="A171" s="266"/>
      <c r="B171" s="229" t="s">
        <v>245</v>
      </c>
      <c r="C171" s="238">
        <f>SUM(C169)</f>
        <v>3000000</v>
      </c>
      <c r="D171" s="229"/>
      <c r="E171" s="229"/>
      <c r="F171" s="238">
        <f>SUM(F169:F170)</f>
        <v>10500000</v>
      </c>
      <c r="G171" s="238">
        <f>SUM(G169:G170)</f>
        <v>981892</v>
      </c>
      <c r="H171" s="238">
        <f>SUM(H169:H170)</f>
        <v>121621</v>
      </c>
      <c r="I171" s="229"/>
      <c r="J171" s="238">
        <f>SUM(J170)</f>
        <v>30000</v>
      </c>
      <c r="K171" s="238">
        <f>SUM(K169:K170)</f>
        <v>9366487</v>
      </c>
      <c r="N171" s="201">
        <v>981892</v>
      </c>
      <c r="P171" s="201">
        <v>121621</v>
      </c>
      <c r="R171" s="201">
        <v>30000</v>
      </c>
    </row>
    <row r="172" spans="1:18" ht="18.75">
      <c r="A172" s="203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  <c r="P172" s="200"/>
    </row>
    <row r="173" spans="1:18">
      <c r="P173" s="2"/>
      <c r="R173" s="2"/>
    </row>
    <row r="175" spans="1:18">
      <c r="N175" s="2">
        <f>SUM(N167:N171)</f>
        <v>13245407</v>
      </c>
      <c r="P175" s="2">
        <f>SUM(P167:P171)</f>
        <v>1793916</v>
      </c>
      <c r="R175" s="2">
        <f>SUM(R167:R174)</f>
        <v>165000</v>
      </c>
    </row>
    <row r="177" spans="1:18" ht="18" customHeight="1">
      <c r="A177" s="349" t="s">
        <v>226</v>
      </c>
      <c r="B177" s="350"/>
      <c r="C177" s="350"/>
      <c r="D177" s="350"/>
      <c r="E177" s="350"/>
      <c r="F177" s="350"/>
      <c r="G177" s="350"/>
      <c r="H177" s="350"/>
      <c r="I177" s="350"/>
      <c r="J177" s="350"/>
      <c r="K177" s="351"/>
    </row>
    <row r="178" spans="1:18" ht="18" customHeight="1">
      <c r="A178" s="352" t="s">
        <v>268</v>
      </c>
      <c r="B178" s="353"/>
      <c r="C178" s="353"/>
      <c r="D178" s="353"/>
      <c r="E178" s="353"/>
      <c r="F178" s="353"/>
      <c r="G178" s="353"/>
      <c r="H178" s="353"/>
      <c r="I178" s="353"/>
      <c r="J178" s="353"/>
      <c r="K178" s="354"/>
    </row>
    <row r="179" spans="1:18" ht="18" customHeight="1">
      <c r="A179" s="352" t="s">
        <v>505</v>
      </c>
      <c r="B179" s="353"/>
      <c r="C179" s="353"/>
      <c r="D179" s="353"/>
      <c r="E179" s="353"/>
      <c r="F179" s="353"/>
      <c r="G179" s="353"/>
      <c r="H179" s="353"/>
      <c r="I179" s="353"/>
      <c r="J179" s="353"/>
      <c r="K179" s="354"/>
    </row>
    <row r="180" spans="1:18">
      <c r="A180" s="359" t="s">
        <v>0</v>
      </c>
      <c r="B180" s="361" t="s">
        <v>7</v>
      </c>
      <c r="C180" s="361" t="s">
        <v>8</v>
      </c>
      <c r="D180" s="359" t="s">
        <v>9</v>
      </c>
      <c r="E180" s="359"/>
      <c r="F180" s="361" t="s">
        <v>10</v>
      </c>
      <c r="G180" s="359" t="s">
        <v>11</v>
      </c>
      <c r="H180" s="359"/>
      <c r="I180" s="359"/>
      <c r="J180" s="359"/>
      <c r="K180" s="361" t="s">
        <v>12</v>
      </c>
    </row>
    <row r="181" spans="1:18">
      <c r="A181" s="360"/>
      <c r="B181" s="362"/>
      <c r="C181" s="362"/>
      <c r="D181" s="360"/>
      <c r="E181" s="360"/>
      <c r="F181" s="362"/>
      <c r="G181" s="360"/>
      <c r="H181" s="360"/>
      <c r="I181" s="360"/>
      <c r="J181" s="360"/>
      <c r="K181" s="362"/>
    </row>
    <row r="182" spans="1:18" ht="18.75">
      <c r="A182" s="360"/>
      <c r="B182" s="362"/>
      <c r="C182" s="362"/>
      <c r="D182" s="360"/>
      <c r="E182" s="360"/>
      <c r="F182" s="362"/>
      <c r="G182" s="206" t="s">
        <v>1</v>
      </c>
      <c r="H182" s="206" t="s">
        <v>2</v>
      </c>
      <c r="I182" s="206" t="s">
        <v>5</v>
      </c>
      <c r="J182" s="206" t="s">
        <v>4</v>
      </c>
      <c r="K182" s="362"/>
    </row>
    <row r="183" spans="1:18" ht="25.5" customHeight="1">
      <c r="A183" s="206">
        <v>1</v>
      </c>
      <c r="B183" s="207" t="s">
        <v>467</v>
      </c>
      <c r="C183" s="208">
        <v>250000</v>
      </c>
      <c r="D183" s="209">
        <v>12</v>
      </c>
      <c r="E183" s="209" t="s">
        <v>235</v>
      </c>
      <c r="F183" s="208">
        <f>C183*D183</f>
        <v>3000000</v>
      </c>
      <c r="G183" s="209"/>
      <c r="H183" s="209"/>
      <c r="I183" s="209"/>
      <c r="J183" s="210">
        <v>60000</v>
      </c>
      <c r="K183" s="211">
        <f>F183-J183</f>
        <v>2940000</v>
      </c>
    </row>
    <row r="184" spans="1:18" ht="25.5" customHeight="1">
      <c r="A184" s="215"/>
      <c r="B184" s="236" t="s">
        <v>245</v>
      </c>
      <c r="C184" s="267">
        <f>SUM(C183)</f>
        <v>250000</v>
      </c>
      <c r="D184" s="229"/>
      <c r="E184" s="229"/>
      <c r="F184" s="267">
        <f>SUM(F183)</f>
        <v>3000000</v>
      </c>
      <c r="G184" s="229"/>
      <c r="H184" s="229"/>
      <c r="I184" s="229"/>
      <c r="J184" s="216">
        <f>SUM(J183)</f>
        <v>60000</v>
      </c>
      <c r="K184" s="237">
        <f>SUM(K183)</f>
        <v>2940000</v>
      </c>
      <c r="N184" s="283">
        <v>2940000</v>
      </c>
    </row>
    <row r="185" spans="1:18" ht="25.5" customHeight="1">
      <c r="A185" s="206">
        <v>2</v>
      </c>
      <c r="B185" s="222" t="s">
        <v>475</v>
      </c>
      <c r="C185" s="210">
        <v>250000</v>
      </c>
      <c r="D185" s="209">
        <v>6</v>
      </c>
      <c r="E185" s="209" t="s">
        <v>235</v>
      </c>
      <c r="F185" s="223">
        <f t="shared" ref="F185" si="44">C185*D185</f>
        <v>1500000</v>
      </c>
      <c r="G185" s="209"/>
      <c r="H185" s="209"/>
      <c r="I185" s="209"/>
      <c r="J185" s="210">
        <v>30000</v>
      </c>
      <c r="K185" s="211">
        <f>F185-J185</f>
        <v>1470000</v>
      </c>
      <c r="N185" s="283">
        <v>23588130</v>
      </c>
    </row>
    <row r="186" spans="1:18" ht="27" customHeight="1">
      <c r="A186" s="206">
        <v>3</v>
      </c>
      <c r="B186" s="222" t="s">
        <v>479</v>
      </c>
      <c r="C186" s="210">
        <v>24925000</v>
      </c>
      <c r="D186" s="209">
        <v>1</v>
      </c>
      <c r="E186" s="209" t="s">
        <v>277</v>
      </c>
      <c r="F186" s="210">
        <f>C186*D186</f>
        <v>24925000</v>
      </c>
      <c r="G186" s="223">
        <v>2470046</v>
      </c>
      <c r="H186" s="223">
        <v>336824</v>
      </c>
      <c r="I186" s="225"/>
      <c r="J186" s="225"/>
      <c r="K186" s="211">
        <f t="shared" ref="K186" si="45">F186-G186-H186</f>
        <v>22118130</v>
      </c>
      <c r="N186" s="283">
        <v>20792866</v>
      </c>
    </row>
    <row r="187" spans="1:18" ht="27" customHeight="1">
      <c r="A187" s="215"/>
      <c r="B187" s="236" t="s">
        <v>245</v>
      </c>
      <c r="C187" s="216">
        <f>SUM(C185:C186)</f>
        <v>25175000</v>
      </c>
      <c r="D187" s="229"/>
      <c r="E187" s="229"/>
      <c r="F187" s="216">
        <f>SUM(F185:F186)</f>
        <v>26425000</v>
      </c>
      <c r="G187" s="260">
        <f>SUM(G186)</f>
        <v>2470046</v>
      </c>
      <c r="H187" s="260">
        <f>SUM(H186)</f>
        <v>336824</v>
      </c>
      <c r="I187" s="266"/>
      <c r="J187" s="254">
        <f>SUM(J185:J186)</f>
        <v>30000</v>
      </c>
      <c r="K187" s="254">
        <f>SUM(K185:K186)</f>
        <v>23588130</v>
      </c>
      <c r="N187" s="283">
        <v>18152882</v>
      </c>
    </row>
    <row r="188" spans="1:18" ht="27" customHeight="1">
      <c r="A188" s="206">
        <v>4</v>
      </c>
      <c r="B188" s="248" t="s">
        <v>480</v>
      </c>
      <c r="C188" s="223">
        <v>250000</v>
      </c>
      <c r="D188" s="209">
        <v>6</v>
      </c>
      <c r="E188" s="209" t="s">
        <v>235</v>
      </c>
      <c r="F188" s="223">
        <f t="shared" ref="F188" si="46">C188*D188</f>
        <v>1500000</v>
      </c>
      <c r="G188" s="223"/>
      <c r="H188" s="223"/>
      <c r="I188" s="225"/>
      <c r="J188" s="223">
        <v>30000</v>
      </c>
      <c r="K188" s="211">
        <f>F188-J188</f>
        <v>1470000</v>
      </c>
      <c r="N188" s="284">
        <f>SUM(N184:N187)</f>
        <v>65473878</v>
      </c>
    </row>
    <row r="189" spans="1:18" ht="27" customHeight="1">
      <c r="A189" s="206">
        <v>5</v>
      </c>
      <c r="B189" s="222" t="s">
        <v>305</v>
      </c>
      <c r="C189" s="210">
        <v>1451667</v>
      </c>
      <c r="D189" s="209">
        <v>15</v>
      </c>
      <c r="E189" s="209" t="s">
        <v>306</v>
      </c>
      <c r="F189" s="210">
        <f>C189*D189</f>
        <v>21775005</v>
      </c>
      <c r="G189" s="223">
        <v>2157883</v>
      </c>
      <c r="H189" s="223">
        <v>294256</v>
      </c>
      <c r="I189" s="225"/>
      <c r="J189" s="225"/>
      <c r="K189" s="211">
        <f t="shared" ref="K189" si="47">F189-G189-H189</f>
        <v>19322866</v>
      </c>
    </row>
    <row r="190" spans="1:18" ht="27" customHeight="1">
      <c r="A190" s="215"/>
      <c r="B190" s="214" t="s">
        <v>245</v>
      </c>
      <c r="C190" s="231">
        <f>SUM(C188:C189)</f>
        <v>1701667</v>
      </c>
      <c r="D190" s="214"/>
      <c r="E190" s="214"/>
      <c r="F190" s="231">
        <f>SUM(F188:F189)</f>
        <v>23275005</v>
      </c>
      <c r="G190" s="262">
        <f>SUM(G189)</f>
        <v>2157883</v>
      </c>
      <c r="H190" s="262">
        <f>SUM(H189)</f>
        <v>294256</v>
      </c>
      <c r="I190" s="268"/>
      <c r="J190" s="269">
        <f>SUM(J188:J189)</f>
        <v>30000</v>
      </c>
      <c r="K190" s="269">
        <f>SUM(K188:K189)</f>
        <v>20792866</v>
      </c>
      <c r="N190" t="s">
        <v>1</v>
      </c>
      <c r="P190" t="s">
        <v>255</v>
      </c>
      <c r="R190" t="s">
        <v>256</v>
      </c>
    </row>
    <row r="191" spans="1:18" ht="27" customHeight="1">
      <c r="A191" s="206">
        <v>6</v>
      </c>
      <c r="B191" s="222" t="s">
        <v>485</v>
      </c>
      <c r="C191" s="223">
        <v>250000</v>
      </c>
      <c r="D191" s="209">
        <v>6</v>
      </c>
      <c r="E191" s="209" t="s">
        <v>235</v>
      </c>
      <c r="F191" s="223">
        <f t="shared" ref="F191" si="48">C191*D191</f>
        <v>1500000</v>
      </c>
      <c r="G191" s="221"/>
      <c r="H191" s="221"/>
      <c r="I191" s="227"/>
      <c r="J191" s="221">
        <v>30000</v>
      </c>
      <c r="K191" s="211">
        <f>F191-J191</f>
        <v>1470000</v>
      </c>
      <c r="N191" s="201">
        <v>2470046</v>
      </c>
      <c r="P191" s="201">
        <v>336824</v>
      </c>
      <c r="R191" s="281">
        <v>60000</v>
      </c>
    </row>
    <row r="192" spans="1:18" ht="27" customHeight="1">
      <c r="A192" s="263">
        <v>7</v>
      </c>
      <c r="B192" s="218" t="s">
        <v>484</v>
      </c>
      <c r="C192" s="230">
        <v>587500</v>
      </c>
      <c r="D192" s="220">
        <v>32</v>
      </c>
      <c r="E192" s="220" t="s">
        <v>306</v>
      </c>
      <c r="F192" s="230">
        <f t="shared" ref="F192" si="49">C192*D192</f>
        <v>18800000</v>
      </c>
      <c r="G192" s="221">
        <v>1863064</v>
      </c>
      <c r="H192" s="221">
        <v>254054</v>
      </c>
      <c r="I192" s="227"/>
      <c r="J192" s="227"/>
      <c r="K192" s="265">
        <f t="shared" ref="K192" si="50">F192-G192-H192</f>
        <v>16682882</v>
      </c>
      <c r="N192" s="201">
        <v>2157883</v>
      </c>
      <c r="P192" s="201">
        <v>294256</v>
      </c>
      <c r="R192" s="201">
        <v>30000</v>
      </c>
    </row>
    <row r="193" spans="1:18" ht="27" customHeight="1">
      <c r="A193" s="229"/>
      <c r="B193" s="229" t="s">
        <v>245</v>
      </c>
      <c r="C193" s="238">
        <f>SUM(C191:C192)</f>
        <v>837500</v>
      </c>
      <c r="D193" s="229"/>
      <c r="E193" s="229"/>
      <c r="F193" s="238">
        <f>SUM(F191:F192)</f>
        <v>20300000</v>
      </c>
      <c r="G193" s="216">
        <f>SUM(G192)</f>
        <v>1863064</v>
      </c>
      <c r="H193" s="216">
        <f>SUM(H192)</f>
        <v>254054</v>
      </c>
      <c r="I193" s="229"/>
      <c r="J193" s="238">
        <f>SUM(J191:J192)</f>
        <v>30000</v>
      </c>
      <c r="K193" s="238">
        <f>SUM(K191:K192)</f>
        <v>18152882</v>
      </c>
      <c r="N193" s="201">
        <v>1863064</v>
      </c>
      <c r="P193" s="201">
        <v>254054</v>
      </c>
      <c r="R193" s="201">
        <v>30000</v>
      </c>
    </row>
    <row r="194" spans="1:18" ht="25.5" customHeight="1">
      <c r="N194" s="201"/>
      <c r="P194" s="201"/>
      <c r="R194" s="201">
        <v>30000</v>
      </c>
    </row>
    <row r="195" spans="1:18" ht="29.25" customHeight="1">
      <c r="N195" s="2">
        <f>SUM(N191:N193)</f>
        <v>6490993</v>
      </c>
      <c r="P195" s="2">
        <f>SUM(P191:P193)</f>
        <v>885134</v>
      </c>
      <c r="R195" s="2">
        <f>SUM(R191:R194)</f>
        <v>150000</v>
      </c>
    </row>
    <row r="196" spans="1:18">
      <c r="N196" s="2">
        <v>13245407</v>
      </c>
      <c r="P196" s="2">
        <v>1793916</v>
      </c>
      <c r="R196" s="2">
        <v>165000</v>
      </c>
    </row>
    <row r="197" spans="1:18">
      <c r="N197" s="2">
        <v>18680188</v>
      </c>
      <c r="P197" s="2">
        <v>2546789</v>
      </c>
      <c r="R197" s="2">
        <v>245000</v>
      </c>
    </row>
    <row r="198" spans="1:18">
      <c r="N198" s="2">
        <v>13217344</v>
      </c>
      <c r="P198" s="2">
        <v>1802364</v>
      </c>
      <c r="R198" s="2">
        <v>300000</v>
      </c>
    </row>
    <row r="199" spans="1:18">
      <c r="N199" s="2">
        <v>2889535</v>
      </c>
      <c r="P199" s="2">
        <v>394025</v>
      </c>
      <c r="R199" s="2">
        <v>65000</v>
      </c>
    </row>
    <row r="200" spans="1:18" ht="18.75">
      <c r="N200" s="238">
        <f>SUM(N195:N199)</f>
        <v>54523467</v>
      </c>
      <c r="P200" s="238">
        <f>SUM(P195:P199)</f>
        <v>7422228</v>
      </c>
      <c r="R200" s="238">
        <f>SUM(R195:R199)</f>
        <v>925000</v>
      </c>
    </row>
    <row r="204" spans="1:18">
      <c r="L204">
        <v>54523467</v>
      </c>
    </row>
    <row r="205" spans="1:18">
      <c r="L205">
        <v>7422228</v>
      </c>
    </row>
    <row r="206" spans="1:18">
      <c r="L206">
        <v>925000</v>
      </c>
    </row>
    <row r="207" spans="1:18" ht="18.75">
      <c r="L207" s="238">
        <f>SUM(L202:L206)</f>
        <v>62870695</v>
      </c>
    </row>
  </sheetData>
  <mergeCells count="69">
    <mergeCell ref="A19:K19"/>
    <mergeCell ref="A21:K21"/>
    <mergeCell ref="A22:A24"/>
    <mergeCell ref="B22:B24"/>
    <mergeCell ref="C22:C24"/>
    <mergeCell ref="D22:E24"/>
    <mergeCell ref="F22:F24"/>
    <mergeCell ref="G22:J23"/>
    <mergeCell ref="K22:K24"/>
    <mergeCell ref="A20:K20"/>
    <mergeCell ref="A1:K1"/>
    <mergeCell ref="A2:K2"/>
    <mergeCell ref="B3:B5"/>
    <mergeCell ref="A3:A5"/>
    <mergeCell ref="C3:C5"/>
    <mergeCell ref="K3:K5"/>
    <mergeCell ref="D3:E5"/>
    <mergeCell ref="G3:J4"/>
    <mergeCell ref="F3:F5"/>
    <mergeCell ref="A64:K64"/>
    <mergeCell ref="A65:K65"/>
    <mergeCell ref="A67:A69"/>
    <mergeCell ref="B67:B69"/>
    <mergeCell ref="C67:C69"/>
    <mergeCell ref="D67:E69"/>
    <mergeCell ref="F67:F69"/>
    <mergeCell ref="G67:J68"/>
    <mergeCell ref="K67:K69"/>
    <mergeCell ref="A66:K66"/>
    <mergeCell ref="A109:K109"/>
    <mergeCell ref="A112:A114"/>
    <mergeCell ref="B112:B114"/>
    <mergeCell ref="C112:C114"/>
    <mergeCell ref="D112:E114"/>
    <mergeCell ref="F112:F114"/>
    <mergeCell ref="G112:J113"/>
    <mergeCell ref="K112:K114"/>
    <mergeCell ref="A110:K110"/>
    <mergeCell ref="A111:K111"/>
    <mergeCell ref="A151:K151"/>
    <mergeCell ref="A152:K152"/>
    <mergeCell ref="A154:A156"/>
    <mergeCell ref="B154:B156"/>
    <mergeCell ref="C154:C156"/>
    <mergeCell ref="D154:E156"/>
    <mergeCell ref="F154:F156"/>
    <mergeCell ref="G154:J155"/>
    <mergeCell ref="K154:K156"/>
    <mergeCell ref="A153:K153"/>
    <mergeCell ref="A177:K177"/>
    <mergeCell ref="A178:K178"/>
    <mergeCell ref="A180:A182"/>
    <mergeCell ref="B180:B182"/>
    <mergeCell ref="C180:C182"/>
    <mergeCell ref="D180:E182"/>
    <mergeCell ref="F180:F182"/>
    <mergeCell ref="G180:J181"/>
    <mergeCell ref="K180:K182"/>
    <mergeCell ref="A179:K179"/>
    <mergeCell ref="A84:K84"/>
    <mergeCell ref="A85:K85"/>
    <mergeCell ref="A87:A89"/>
    <mergeCell ref="B87:B89"/>
    <mergeCell ref="C87:C89"/>
    <mergeCell ref="D87:E89"/>
    <mergeCell ref="F87:F89"/>
    <mergeCell ref="G87:J88"/>
    <mergeCell ref="K87:K89"/>
    <mergeCell ref="A86:K86"/>
  </mergeCells>
  <pageMargins left="0.7" right="0.7" top="0.75" bottom="0.75" header="0.3" footer="0.3"/>
  <pageSetup paperSize="5" scale="85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3"/>
  <sheetViews>
    <sheetView topLeftCell="A34" workbookViewId="0">
      <selection activeCell="H30" sqref="H30"/>
    </sheetView>
  </sheetViews>
  <sheetFormatPr defaultRowHeight="15"/>
  <cols>
    <col min="1" max="1" width="3.42578125" customWidth="1"/>
    <col min="2" max="2" width="22.140625" customWidth="1"/>
    <col min="3" max="3" width="28.5703125" customWidth="1"/>
    <col min="4" max="4" width="32.85546875" customWidth="1"/>
    <col min="5" max="5" width="13.42578125" customWidth="1"/>
    <col min="10" max="10" width="16.5703125" bestFit="1" customWidth="1"/>
  </cols>
  <sheetData>
    <row r="1" spans="1:11">
      <c r="A1" s="363" t="s">
        <v>257</v>
      </c>
      <c r="B1" s="363"/>
      <c r="C1" s="363"/>
      <c r="D1" s="363"/>
      <c r="E1" s="363"/>
    </row>
    <row r="3" spans="1:11">
      <c r="A3" s="30" t="s">
        <v>258</v>
      </c>
      <c r="B3" s="30" t="s">
        <v>259</v>
      </c>
      <c r="C3" s="30" t="s">
        <v>260</v>
      </c>
      <c r="D3" s="30" t="s">
        <v>261</v>
      </c>
    </row>
    <row r="4" spans="1:11">
      <c r="A4" s="30"/>
      <c r="B4" s="30"/>
      <c r="C4" s="30"/>
      <c r="D4" s="30"/>
    </row>
    <row r="5" spans="1:11">
      <c r="A5" s="30">
        <v>1</v>
      </c>
      <c r="B5" s="30" t="s">
        <v>262</v>
      </c>
      <c r="C5" s="30" t="s">
        <v>266</v>
      </c>
      <c r="D5" s="114">
        <v>351743500</v>
      </c>
    </row>
    <row r="6" spans="1:11" ht="20.25" customHeight="1">
      <c r="A6" s="30">
        <v>2</v>
      </c>
      <c r="B6" s="30" t="s">
        <v>263</v>
      </c>
      <c r="C6" s="30" t="s">
        <v>265</v>
      </c>
      <c r="D6" s="114">
        <v>695461500</v>
      </c>
    </row>
    <row r="7" spans="1:11" ht="21" customHeight="1">
      <c r="A7" s="30">
        <v>3</v>
      </c>
      <c r="B7" s="30" t="s">
        <v>264</v>
      </c>
      <c r="C7" s="30" t="s">
        <v>267</v>
      </c>
      <c r="D7" s="114">
        <v>264618600</v>
      </c>
    </row>
    <row r="8" spans="1:11" ht="18" customHeight="1">
      <c r="A8" s="30">
        <v>4</v>
      </c>
      <c r="B8" s="30" t="s">
        <v>263</v>
      </c>
      <c r="C8" s="30" t="s">
        <v>267</v>
      </c>
      <c r="D8" s="114">
        <v>604598000</v>
      </c>
    </row>
    <row r="9" spans="1:11">
      <c r="A9" s="30"/>
      <c r="B9" s="30"/>
      <c r="C9" s="30"/>
      <c r="D9" s="115">
        <f>SUM(D5:D8)</f>
        <v>1916421600</v>
      </c>
    </row>
    <row r="10" spans="1:11">
      <c r="K10">
        <v>5</v>
      </c>
    </row>
    <row r="17" spans="2:10" ht="15.75">
      <c r="D17" s="12">
        <v>29059440</v>
      </c>
      <c r="E17" t="s">
        <v>518</v>
      </c>
    </row>
    <row r="18" spans="2:10" ht="15.75">
      <c r="D18" s="12">
        <v>133055292</v>
      </c>
      <c r="E18" t="s">
        <v>519</v>
      </c>
    </row>
    <row r="19" spans="2:10" ht="15.75">
      <c r="D19" s="12">
        <v>179278023</v>
      </c>
      <c r="E19" t="s">
        <v>520</v>
      </c>
    </row>
    <row r="20" spans="2:10" ht="15.75">
      <c r="D20" s="12">
        <v>125795677</v>
      </c>
      <c r="E20" t="s">
        <v>521</v>
      </c>
    </row>
    <row r="21" spans="2:10" ht="15.75">
      <c r="D21" s="12">
        <v>65473878</v>
      </c>
      <c r="E21" t="s">
        <v>522</v>
      </c>
      <c r="J21">
        <v>532662310</v>
      </c>
    </row>
    <row r="22" spans="2:10" ht="15.75">
      <c r="D22" s="278">
        <f>SUM(D17:D21)</f>
        <v>532662310</v>
      </c>
      <c r="J22">
        <v>62870695</v>
      </c>
    </row>
    <row r="23" spans="2:10" ht="15.75">
      <c r="J23" s="278">
        <f>SUM(J18:J22)</f>
        <v>595533005</v>
      </c>
    </row>
    <row r="24" spans="2:10">
      <c r="B24" s="202" t="s">
        <v>1</v>
      </c>
      <c r="C24" s="202" t="s">
        <v>255</v>
      </c>
      <c r="D24" s="202" t="s">
        <v>256</v>
      </c>
    </row>
    <row r="25" spans="2:10">
      <c r="B25">
        <v>2889535</v>
      </c>
      <c r="C25">
        <v>394025</v>
      </c>
      <c r="D25">
        <v>35000</v>
      </c>
      <c r="E25" s="279" t="s">
        <v>523</v>
      </c>
    </row>
    <row r="26" spans="2:10">
      <c r="D26">
        <v>30000</v>
      </c>
    </row>
    <row r="28" spans="2:10">
      <c r="B28">
        <v>3146397</v>
      </c>
      <c r="C28" s="199">
        <v>429054</v>
      </c>
      <c r="D28">
        <v>60000</v>
      </c>
      <c r="E28" s="279" t="s">
        <v>519</v>
      </c>
    </row>
    <row r="29" spans="2:10">
      <c r="B29">
        <v>3171172</v>
      </c>
      <c r="C29" s="199">
        <v>432432</v>
      </c>
      <c r="D29">
        <v>60000</v>
      </c>
    </row>
    <row r="30" spans="2:10">
      <c r="B30">
        <v>3864865</v>
      </c>
      <c r="C30" s="199">
        <v>527027</v>
      </c>
      <c r="D30">
        <v>60000</v>
      </c>
    </row>
    <row r="31" spans="2:10">
      <c r="B31">
        <v>3034910</v>
      </c>
      <c r="C31" s="199">
        <v>413851</v>
      </c>
      <c r="D31">
        <v>60000</v>
      </c>
    </row>
    <row r="32" spans="2:10">
      <c r="D32">
        <v>60000</v>
      </c>
    </row>
    <row r="34" spans="2:6">
      <c r="B34">
        <v>1981982</v>
      </c>
      <c r="C34" s="199">
        <v>270270</v>
      </c>
      <c r="D34">
        <v>35000</v>
      </c>
      <c r="E34" s="279" t="s">
        <v>524</v>
      </c>
    </row>
    <row r="35" spans="2:6">
      <c r="B35">
        <v>2997749</v>
      </c>
      <c r="C35" s="199">
        <v>408783</v>
      </c>
      <c r="D35">
        <v>35000</v>
      </c>
    </row>
    <row r="36" spans="2:6">
      <c r="B36">
        <v>2873877</v>
      </c>
      <c r="C36" s="199">
        <v>391889</v>
      </c>
      <c r="D36">
        <v>35000</v>
      </c>
    </row>
    <row r="37" spans="2:6">
      <c r="B37">
        <v>1783784</v>
      </c>
      <c r="C37" s="199">
        <v>243243</v>
      </c>
      <c r="D37">
        <v>35000</v>
      </c>
    </row>
    <row r="38" spans="2:6">
      <c r="B38">
        <v>2972975</v>
      </c>
      <c r="C38" s="200">
        <v>405404</v>
      </c>
      <c r="D38">
        <v>35000</v>
      </c>
    </row>
    <row r="39" spans="2:6">
      <c r="B39">
        <v>3592343</v>
      </c>
      <c r="C39" s="200">
        <v>489363</v>
      </c>
      <c r="D39">
        <v>35000</v>
      </c>
    </row>
    <row r="40" spans="2:6">
      <c r="B40">
        <v>2477478</v>
      </c>
      <c r="C40" s="2">
        <v>337837</v>
      </c>
      <c r="D40">
        <v>35000</v>
      </c>
      <c r="F40" s="280"/>
    </row>
    <row r="42" spans="2:6">
      <c r="B42" s="201">
        <v>2477478</v>
      </c>
      <c r="C42" s="201">
        <v>337837</v>
      </c>
      <c r="D42" s="281">
        <v>30000</v>
      </c>
      <c r="E42" s="279" t="s">
        <v>521</v>
      </c>
      <c r="F42" s="281"/>
    </row>
    <row r="43" spans="2:6">
      <c r="B43" s="201">
        <v>3602253</v>
      </c>
      <c r="C43" s="201">
        <v>491216</v>
      </c>
      <c r="D43" s="201">
        <v>50000</v>
      </c>
      <c r="F43" s="201"/>
    </row>
    <row r="44" spans="2:6">
      <c r="B44" s="201">
        <v>3210811</v>
      </c>
      <c r="C44" s="201">
        <v>437837</v>
      </c>
      <c r="D44" s="201">
        <v>25000</v>
      </c>
      <c r="F44" s="201"/>
    </row>
    <row r="45" spans="2:6">
      <c r="B45" s="201">
        <v>2972973</v>
      </c>
      <c r="C45" s="201">
        <v>405405</v>
      </c>
      <c r="D45" s="201">
        <v>30000</v>
      </c>
      <c r="F45" s="201"/>
    </row>
    <row r="46" spans="2:6">
      <c r="B46" s="201">
        <v>981892</v>
      </c>
      <c r="C46" s="201">
        <v>121621</v>
      </c>
      <c r="D46" s="201">
        <v>30000</v>
      </c>
      <c r="F46" s="201"/>
    </row>
    <row r="48" spans="2:6">
      <c r="B48" s="201">
        <v>2470046</v>
      </c>
      <c r="C48" s="201">
        <v>336824</v>
      </c>
      <c r="D48" s="281">
        <v>60000</v>
      </c>
      <c r="E48" s="279" t="s">
        <v>522</v>
      </c>
      <c r="F48" s="281"/>
    </row>
    <row r="49" spans="2:6">
      <c r="B49" s="201">
        <v>2157883</v>
      </c>
      <c r="C49" s="201">
        <v>294256</v>
      </c>
      <c r="D49" s="201">
        <v>30000</v>
      </c>
      <c r="F49" s="201"/>
    </row>
    <row r="50" spans="2:6">
      <c r="B50" s="201">
        <v>1863064</v>
      </c>
      <c r="C50" s="201">
        <v>254054</v>
      </c>
      <c r="D50" s="201">
        <v>30000</v>
      </c>
      <c r="F50" s="201"/>
    </row>
    <row r="51" spans="2:6">
      <c r="B51" s="201"/>
      <c r="D51" s="201">
        <v>30000</v>
      </c>
      <c r="F51" s="201"/>
    </row>
    <row r="53" spans="2:6" ht="15.75">
      <c r="B53" s="278">
        <f>SUM(B25:B51)</f>
        <v>54523467</v>
      </c>
      <c r="C53" s="278">
        <f>SUM(C25:C51)</f>
        <v>7422228</v>
      </c>
      <c r="D53" s="278">
        <f>SUM(D25:D51)</f>
        <v>925000</v>
      </c>
    </row>
  </sheetData>
  <mergeCells count="1">
    <mergeCell ref="A1:E1"/>
  </mergeCells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Rekap ModalLS Cempaka</vt:lpstr>
      <vt:lpstr>Rekap TU fisik Cempaka</vt:lpstr>
      <vt:lpstr>Rekap ModalLS SDD bersatu</vt:lpstr>
      <vt:lpstr>Rekap TU fisik SDD bersatu</vt:lpstr>
      <vt:lpstr>Rekap Modal LS Bangkit jaya</vt:lpstr>
      <vt:lpstr>Rekap TU fisik Bangit Jaya</vt:lpstr>
      <vt:lpstr>Rekap Modal LS (BL)</vt:lpstr>
      <vt:lpstr>Rekap TU fisik (BL)</vt:lpstr>
      <vt:lpstr>1</vt:lpstr>
      <vt:lpstr>Sheet3 (2)</vt:lpstr>
      <vt:lpstr>'Rekap Modal LS (BL)'!Print_Area</vt:lpstr>
      <vt:lpstr>'Rekap TU fisik (BL)'!Print_Area</vt:lpstr>
      <vt:lpstr>'Rekap TU fisik Bangit Jaya'!Print_Area</vt:lpstr>
      <vt:lpstr>'Rekap TU fisik Cempaka'!Print_Area</vt:lpstr>
      <vt:lpstr>'Rekap TU fisik SDD bersatu'!Print_Area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cp:lastPrinted>2022-11-03T06:43:27Z</cp:lastPrinted>
  <dcterms:created xsi:type="dcterms:W3CDTF">2022-05-18T14:44:00Z</dcterms:created>
  <dcterms:modified xsi:type="dcterms:W3CDTF">2023-02-22T02:38:07Z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ECBEB2971E2D4AFD9ED23A29D0611D15</vt:lpwstr>
  </property>
  <property fmtid="{D5CDD505-2E9C-101B-9397-08002B2CF9AE}" pid="3" name="KSOProductBuildVer">
    <vt:lpwstr>1033-11.2.0.11156</vt:lpwstr>
  </property>
</Properties>
</file>